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tables/table4.xml" ContentType="application/vnd.openxmlformats-officedocument.spreadsheetml.tabl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225" windowWidth="14805" windowHeight="7890" tabRatio="753"/>
  </bookViews>
  <sheets>
    <sheet name="Wprowadzenie" sheetId="10" r:id="rId1"/>
    <sheet name="Lista projektów wiatrowych" sheetId="1" r:id="rId2"/>
    <sheet name="Zwycięzcy Aukcji wiatr'2018" sheetId="6" r:id="rId3"/>
    <sheet name="Projekty offshore" sheetId="2" r:id="rId4"/>
    <sheet name="Zestawienie ogólnokrajowe" sheetId="3" r:id="rId5"/>
    <sheet name="Projekty z danego zakresu mocy" sheetId="4" r:id="rId6"/>
    <sheet name="Inwestorzy projektów wiatrowych" sheetId="7" r:id="rId7"/>
    <sheet name="Mapy" sheetId="12" r:id="rId8"/>
  </sheets>
  <definedNames>
    <definedName name="_xlnm._FilterDatabase" localSheetId="2" hidden="1">'Zwycięzcy Aukcji wiatr''2018'!$C$3:$K$26</definedName>
  </definedNames>
  <calcPr calcId="152511"/>
</workbook>
</file>

<file path=xl/calcChain.xml><?xml version="1.0" encoding="utf-8"?>
<calcChain xmlns="http://schemas.openxmlformats.org/spreadsheetml/2006/main">
  <c r="P12" i="3" l="1"/>
  <c r="P6" i="3" l="1"/>
  <c r="H25" i="7" l="1"/>
  <c r="I25" i="7"/>
  <c r="H24" i="7"/>
  <c r="I24" i="7"/>
  <c r="H9" i="7"/>
  <c r="I9" i="7"/>
  <c r="H11" i="7"/>
  <c r="I11" i="7"/>
  <c r="H10" i="7"/>
  <c r="I10" i="7"/>
  <c r="H12" i="7"/>
  <c r="I12" i="7"/>
  <c r="H13" i="7"/>
  <c r="I13" i="7"/>
  <c r="H14" i="7"/>
  <c r="I14" i="7"/>
  <c r="H15" i="7"/>
  <c r="I15" i="7"/>
  <c r="H16" i="7"/>
  <c r="I16" i="7"/>
  <c r="H17" i="7"/>
  <c r="I17" i="7"/>
  <c r="H18" i="7"/>
  <c r="I18" i="7"/>
  <c r="H19" i="7"/>
  <c r="I19" i="7"/>
  <c r="H20" i="7"/>
  <c r="I20" i="7"/>
  <c r="H21" i="7"/>
  <c r="I21" i="7"/>
  <c r="H22" i="7"/>
  <c r="I22" i="7"/>
  <c r="H23" i="7"/>
  <c r="I23" i="7"/>
  <c r="I8" i="7"/>
  <c r="H8" i="7"/>
  <c r="H6" i="7"/>
  <c r="H7" i="7"/>
  <c r="P16" i="4"/>
  <c r="N16" i="4"/>
  <c r="M16" i="4"/>
  <c r="L16" i="4"/>
  <c r="K16" i="4"/>
  <c r="J16" i="4"/>
  <c r="I16" i="4"/>
  <c r="H16" i="4"/>
  <c r="G16" i="4"/>
  <c r="F16" i="4"/>
  <c r="E16" i="4"/>
  <c r="P15" i="4"/>
  <c r="N15" i="4"/>
  <c r="M15" i="4"/>
  <c r="L15" i="4"/>
  <c r="K15" i="4"/>
  <c r="J15" i="4"/>
  <c r="I15" i="4"/>
  <c r="H15" i="4"/>
  <c r="G15" i="4"/>
  <c r="F15" i="4"/>
  <c r="E15" i="4"/>
  <c r="P14" i="4"/>
  <c r="N14" i="4"/>
  <c r="M14" i="4"/>
  <c r="L14" i="4"/>
  <c r="K14" i="4"/>
  <c r="J14" i="4"/>
  <c r="I14" i="4"/>
  <c r="H14" i="4"/>
  <c r="G14" i="4"/>
  <c r="F14" i="4"/>
  <c r="E14" i="4"/>
  <c r="P13" i="4"/>
  <c r="N13" i="4"/>
  <c r="M13" i="4"/>
  <c r="L13" i="4"/>
  <c r="K13" i="4"/>
  <c r="J13" i="4"/>
  <c r="I13" i="4"/>
  <c r="H13" i="4"/>
  <c r="G13" i="4"/>
  <c r="F13" i="4"/>
  <c r="E13" i="4"/>
  <c r="P12" i="4"/>
  <c r="N12" i="4"/>
  <c r="M12" i="4"/>
  <c r="L12" i="4"/>
  <c r="K12" i="4"/>
  <c r="J12" i="4"/>
  <c r="I12" i="4"/>
  <c r="H12" i="4"/>
  <c r="G12" i="4"/>
  <c r="F12" i="4"/>
  <c r="E12" i="4"/>
  <c r="P11" i="4"/>
  <c r="N11" i="4"/>
  <c r="M11" i="4"/>
  <c r="L11" i="4"/>
  <c r="K11" i="4"/>
  <c r="J11" i="4"/>
  <c r="I11" i="4"/>
  <c r="H11" i="4"/>
  <c r="G11" i="4"/>
  <c r="F11" i="4"/>
  <c r="E11" i="4"/>
  <c r="P10" i="4"/>
  <c r="N10" i="4"/>
  <c r="M10" i="4"/>
  <c r="L10" i="4"/>
  <c r="K10" i="4"/>
  <c r="J10" i="4"/>
  <c r="I10" i="4"/>
  <c r="H10" i="4"/>
  <c r="G10" i="4"/>
  <c r="F10" i="4"/>
  <c r="E10" i="4"/>
  <c r="P9" i="4"/>
  <c r="N9" i="4"/>
  <c r="M9" i="4"/>
  <c r="L9" i="4"/>
  <c r="K9" i="4"/>
  <c r="J9" i="4"/>
  <c r="I9" i="4"/>
  <c r="H9" i="4"/>
  <c r="G9" i="4"/>
  <c r="F9" i="4"/>
  <c r="E9" i="4"/>
  <c r="L93" i="3"/>
  <c r="H93" i="3"/>
  <c r="L92" i="3"/>
  <c r="H92" i="3"/>
  <c r="L91" i="3"/>
  <c r="H91" i="3"/>
  <c r="L90" i="3"/>
  <c r="H90" i="3"/>
  <c r="L89" i="3"/>
  <c r="H89" i="3"/>
  <c r="L88" i="3"/>
  <c r="H88" i="3"/>
  <c r="L87" i="3"/>
  <c r="H87" i="3"/>
  <c r="L86" i="3"/>
  <c r="H86" i="3"/>
  <c r="L85" i="3"/>
  <c r="H85" i="3"/>
  <c r="L84" i="3"/>
  <c r="H84" i="3"/>
  <c r="L83" i="3"/>
  <c r="H83" i="3"/>
  <c r="L82" i="3"/>
  <c r="H82" i="3"/>
  <c r="L81" i="3"/>
  <c r="H81" i="3"/>
  <c r="L80" i="3"/>
  <c r="H80" i="3"/>
  <c r="L79" i="3"/>
  <c r="H79" i="3"/>
  <c r="L78" i="3"/>
  <c r="H78" i="3"/>
  <c r="P13" i="3"/>
  <c r="N13" i="3"/>
  <c r="M13" i="3"/>
  <c r="L13" i="3"/>
  <c r="K13" i="3"/>
  <c r="J13" i="3"/>
  <c r="I13" i="3"/>
  <c r="H13" i="3"/>
  <c r="G13" i="3"/>
  <c r="F13" i="3"/>
  <c r="E13" i="3"/>
  <c r="P11" i="3"/>
  <c r="N11" i="3"/>
  <c r="M11" i="3"/>
  <c r="L11" i="3"/>
  <c r="K11" i="3"/>
  <c r="J11" i="3"/>
  <c r="I11" i="3"/>
  <c r="H11" i="3"/>
  <c r="G11" i="3"/>
  <c r="F11" i="3"/>
  <c r="E11" i="3"/>
  <c r="P9" i="3"/>
  <c r="N9" i="3"/>
  <c r="M9" i="3"/>
  <c r="L9" i="3"/>
  <c r="K9" i="3"/>
  <c r="J9" i="3"/>
  <c r="I9" i="3"/>
  <c r="H9" i="3"/>
  <c r="G9" i="3"/>
  <c r="F9" i="3"/>
  <c r="E9" i="3"/>
  <c r="P7" i="3"/>
  <c r="N7" i="3"/>
  <c r="M7" i="3"/>
  <c r="L7" i="3"/>
  <c r="K7" i="3"/>
  <c r="J7" i="3"/>
  <c r="I7" i="3"/>
  <c r="H7" i="3"/>
  <c r="G7" i="3"/>
  <c r="F7" i="3"/>
  <c r="E7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N6" i="3"/>
  <c r="M6" i="3"/>
  <c r="L6" i="3"/>
  <c r="K6" i="3"/>
  <c r="J6" i="3"/>
  <c r="I6" i="3"/>
  <c r="H6" i="3"/>
  <c r="G6" i="3"/>
  <c r="F6" i="3"/>
  <c r="E6" i="3"/>
  <c r="O6" i="3" l="1"/>
  <c r="O7" i="3"/>
  <c r="O13" i="3"/>
  <c r="O12" i="4"/>
  <c r="O16" i="4"/>
  <c r="O9" i="4"/>
  <c r="O13" i="4"/>
  <c r="O11" i="4"/>
  <c r="O15" i="4"/>
  <c r="O11" i="3"/>
  <c r="O9" i="3"/>
  <c r="O10" i="4"/>
  <c r="O14" i="4"/>
  <c r="I6" i="7"/>
  <c r="C61" i="4" l="1"/>
  <c r="C63" i="4" s="1"/>
  <c r="C60" i="4"/>
  <c r="C62" i="4" s="1"/>
  <c r="D61" i="4"/>
  <c r="D63" i="4" s="1"/>
  <c r="D60" i="4"/>
  <c r="E61" i="4"/>
  <c r="E63" i="4" s="1"/>
  <c r="E60" i="4"/>
  <c r="E62" i="4" s="1"/>
  <c r="F61" i="4"/>
  <c r="F63" i="4" s="1"/>
  <c r="F60" i="4"/>
  <c r="G93" i="3"/>
  <c r="G92" i="3"/>
  <c r="G91" i="3"/>
  <c r="G90" i="3"/>
  <c r="G89" i="3"/>
  <c r="G88" i="3"/>
  <c r="G87" i="3"/>
  <c r="G86" i="3"/>
  <c r="G85" i="3"/>
  <c r="I85" i="3" s="1"/>
  <c r="G84" i="3"/>
  <c r="G83" i="3"/>
  <c r="G82" i="3"/>
  <c r="G81" i="3"/>
  <c r="I81" i="3" s="1"/>
  <c r="G80" i="3"/>
  <c r="G79" i="3"/>
  <c r="G78" i="3"/>
  <c r="C55" i="3"/>
  <c r="C57" i="3" s="1"/>
  <c r="C54" i="3"/>
  <c r="C56" i="3" s="1"/>
  <c r="N12" i="3"/>
  <c r="M12" i="3"/>
  <c r="L12" i="3"/>
  <c r="K12" i="3"/>
  <c r="J12" i="3"/>
  <c r="I12" i="3"/>
  <c r="H12" i="3"/>
  <c r="G12" i="3"/>
  <c r="F12" i="3"/>
  <c r="E12" i="3"/>
  <c r="D55" i="3"/>
  <c r="P10" i="3"/>
  <c r="D54" i="3" s="1"/>
  <c r="N10" i="3"/>
  <c r="M10" i="3"/>
  <c r="L10" i="3"/>
  <c r="K10" i="3"/>
  <c r="J10" i="3"/>
  <c r="I10" i="3"/>
  <c r="H10" i="3"/>
  <c r="G10" i="3"/>
  <c r="F10" i="3"/>
  <c r="E10" i="3"/>
  <c r="E55" i="3"/>
  <c r="P8" i="3"/>
  <c r="E54" i="3" s="1"/>
  <c r="E56" i="3" s="1"/>
  <c r="N8" i="3"/>
  <c r="M8" i="3"/>
  <c r="L8" i="3"/>
  <c r="K8" i="3"/>
  <c r="J8" i="3"/>
  <c r="I8" i="3"/>
  <c r="H8" i="3"/>
  <c r="G8" i="3"/>
  <c r="F8" i="3"/>
  <c r="E8" i="3"/>
  <c r="F55" i="3"/>
  <c r="F54" i="3"/>
  <c r="I89" i="3" l="1"/>
  <c r="F62" i="4"/>
  <c r="D62" i="4"/>
  <c r="J88" i="3"/>
  <c r="J78" i="3"/>
  <c r="J80" i="3"/>
  <c r="J82" i="3"/>
  <c r="J86" i="3"/>
  <c r="J84" i="3"/>
  <c r="I91" i="3"/>
  <c r="J89" i="3"/>
  <c r="J91" i="3"/>
  <c r="J92" i="3"/>
  <c r="I78" i="3"/>
  <c r="I79" i="3"/>
  <c r="I80" i="3"/>
  <c r="I82" i="3"/>
  <c r="I83" i="3"/>
  <c r="I88" i="3"/>
  <c r="J79" i="3"/>
  <c r="I84" i="3"/>
  <c r="J93" i="3"/>
  <c r="F57" i="3"/>
  <c r="E57" i="3"/>
  <c r="J81" i="3"/>
  <c r="J83" i="3"/>
  <c r="I86" i="3"/>
  <c r="I87" i="3"/>
  <c r="J90" i="3"/>
  <c r="I93" i="3"/>
  <c r="O10" i="3"/>
  <c r="J85" i="3"/>
  <c r="J87" i="3"/>
  <c r="I90" i="3"/>
  <c r="I92" i="3"/>
  <c r="D57" i="3"/>
  <c r="F56" i="3"/>
  <c r="D56" i="3"/>
  <c r="O12" i="3"/>
  <c r="O8" i="3"/>
</calcChain>
</file>

<file path=xl/sharedStrings.xml><?xml version="1.0" encoding="utf-8"?>
<sst xmlns="http://schemas.openxmlformats.org/spreadsheetml/2006/main" count="218" uniqueCount="133">
  <si>
    <t>Lp.</t>
  </si>
  <si>
    <t>Lokalizacja przyłączenia</t>
  </si>
  <si>
    <t>Lokalizacja instalacji</t>
  </si>
  <si>
    <t>Gmina</t>
  </si>
  <si>
    <t>Powiat</t>
  </si>
  <si>
    <t>Województwo</t>
  </si>
  <si>
    <t>Moc przyłączeniowa [kW]</t>
  </si>
  <si>
    <t>Czy projekt ma pozwolenie budowlane?</t>
  </si>
  <si>
    <t>Czy projekt ma decyzję środowiskową?</t>
  </si>
  <si>
    <t>Nazwa inwestora</t>
  </si>
  <si>
    <t>Adres Inwestora</t>
  </si>
  <si>
    <t>Spółka holdingowa</t>
  </si>
  <si>
    <t>Czy projekt brał udział w aukcjach OZE?</t>
  </si>
  <si>
    <t>Data wydania warunków przyłączenia</t>
  </si>
  <si>
    <t>Data zawarcia umowy o przyłączenie</t>
  </si>
  <si>
    <t>Data rozpoczęcia dostaw energii elektrycznej</t>
  </si>
  <si>
    <t>Status projektu</t>
  </si>
  <si>
    <t>Podmiot</t>
  </si>
  <si>
    <t>operator</t>
  </si>
  <si>
    <t>Dodatkowe informacje o projekcie</t>
  </si>
  <si>
    <t>Link do decyzji środowiskowej</t>
  </si>
  <si>
    <t>-</t>
  </si>
  <si>
    <t>AKTUALNY</t>
  </si>
  <si>
    <t>osoba prawna</t>
  </si>
  <si>
    <t>łódzkie</t>
  </si>
  <si>
    <t>śląskie</t>
  </si>
  <si>
    <t>dolnośląskie</t>
  </si>
  <si>
    <t>opolskie</t>
  </si>
  <si>
    <t>Kamienna Góra</t>
  </si>
  <si>
    <t>Chojnów</t>
  </si>
  <si>
    <t>TAURON</t>
  </si>
  <si>
    <t>Bełżyce</t>
  </si>
  <si>
    <t>PGE</t>
  </si>
  <si>
    <t>PSE</t>
  </si>
  <si>
    <t>Moc przyłączeniowa [MW]</t>
  </si>
  <si>
    <t>kujawsko-pomorskie</t>
  </si>
  <si>
    <t>lubuskie</t>
  </si>
  <si>
    <t>warmińsko-mazurskie</t>
  </si>
  <si>
    <t>pomorskie</t>
  </si>
  <si>
    <t>podlaskie</t>
  </si>
  <si>
    <t>wielkopolskie</t>
  </si>
  <si>
    <t>mazowieckie</t>
  </si>
  <si>
    <t>podkarpackie</t>
  </si>
  <si>
    <t>lubelskie</t>
  </si>
  <si>
    <t>małopolskie</t>
  </si>
  <si>
    <t>legnicki</t>
  </si>
  <si>
    <t>lubelski</t>
  </si>
  <si>
    <t>świętokrzyskie</t>
  </si>
  <si>
    <t>kamiennogórski</t>
  </si>
  <si>
    <t>zachodniopomorskie</t>
  </si>
  <si>
    <t xml:space="preserve">Copyright ©2019 IEO. Wszelkie prawa zastrzeżone. </t>
  </si>
  <si>
    <t>2019 do końca lipca</t>
  </si>
  <si>
    <t>Wydane pozwolenia budowlane</t>
  </si>
  <si>
    <t>liczba</t>
  </si>
  <si>
    <t>moc [MW]</t>
  </si>
  <si>
    <t>MW</t>
  </si>
  <si>
    <t>Wydane decyzje środowiskowe</t>
  </si>
  <si>
    <t>Zawarte umowy o przyłączenie</t>
  </si>
  <si>
    <t xml:space="preserve">liczba </t>
  </si>
  <si>
    <t>Wydane warunki przyłączenia</t>
  </si>
  <si>
    <t>Liczba i moc  projektów, które posiadają:</t>
  </si>
  <si>
    <t>warunki przyłączenia</t>
  </si>
  <si>
    <t>umowę przyłączeniową</t>
  </si>
  <si>
    <t>decyzję środowiskową</t>
  </si>
  <si>
    <t>pozwolenie budowlane</t>
  </si>
  <si>
    <t>LICZBA</t>
  </si>
  <si>
    <t>MOC</t>
  </si>
  <si>
    <t>Rozkład projektów w województwach</t>
  </si>
  <si>
    <t xml:space="preserve">Projekty, które mają ważne pozwolenia budowlane </t>
  </si>
  <si>
    <t>do wykresu</t>
  </si>
  <si>
    <t>Wpisz tutaj-&gt;</t>
  </si>
  <si>
    <t>moc od</t>
  </si>
  <si>
    <t>do</t>
  </si>
  <si>
    <t>moc</t>
  </si>
  <si>
    <t>Liczba i moc projektów, które posiadają:</t>
  </si>
  <si>
    <t>TAK</t>
  </si>
  <si>
    <t>WIZA-WICHEREK Sp. z o.o.</t>
  </si>
  <si>
    <t>Parowa 65 A
59-724 Osiecznica</t>
  </si>
  <si>
    <t>Agnieszka Wójtowicz</t>
  </si>
  <si>
    <t>Przemysłowa 50
24-200 Bełżyce</t>
  </si>
  <si>
    <t>Potęgowo Mashav Sp. z o.o.</t>
  </si>
  <si>
    <t>L.p.</t>
  </si>
  <si>
    <t>Forma prawna</t>
  </si>
  <si>
    <t>Adres korespondencyjny</t>
  </si>
  <si>
    <t>Prezes Zarządu</t>
  </si>
  <si>
    <t>Członkowie Zarządu</t>
  </si>
  <si>
    <t>Kapitał zakładowy</t>
  </si>
  <si>
    <t>Wspólnicy</t>
  </si>
  <si>
    <t>Strona internetowa</t>
  </si>
  <si>
    <t>e-mail</t>
  </si>
  <si>
    <t>telefon</t>
  </si>
  <si>
    <t>Data rozpoczęcia działalności</t>
  </si>
  <si>
    <t>E.ON Energie Odnawialne</t>
  </si>
  <si>
    <t>Sp. z o.o.</t>
  </si>
  <si>
    <t>Monika Stypułkowska</t>
  </si>
  <si>
    <t>Katja Bartsch Wünschel</t>
  </si>
  <si>
    <t>E.ON CLIMATE ; RENEWABLES GESELLSCHAFT MIT BESCHRÄNKTER HAFTUNG</t>
  </si>
  <si>
    <t>https://www.eon.pl/pl.html</t>
  </si>
  <si>
    <t xml:space="preserve">info.szczecin@eon.com </t>
  </si>
  <si>
    <t>Plac Rodla 8, pok.2003
70-419 Szczecin</t>
  </si>
  <si>
    <t xml:space="preserve"> </t>
  </si>
  <si>
    <t xml:space="preserve">  </t>
  </si>
  <si>
    <t>wydana decyzja środowiskowa</t>
  </si>
  <si>
    <t>Kamienna Góra dz. 159, 162, 163</t>
  </si>
  <si>
    <t>Planowana data rozpoczęcia dostaw energii elektrycznej</t>
  </si>
  <si>
    <t>Zidentyfikowane przez IEO</t>
  </si>
  <si>
    <t>2019 do końca czerwca</t>
  </si>
  <si>
    <t>Liczba wszystkich projektów od 2004 do 2019 (czerwiec)</t>
  </si>
  <si>
    <t>suma (2010-2019)</t>
  </si>
  <si>
    <t>[kW]</t>
  </si>
  <si>
    <t>Mathias Leistenschneider</t>
  </si>
  <si>
    <t>Nie zidentyfikowane przez IEO</t>
  </si>
  <si>
    <t>Projekty oznaczone tym kolorem w kolumnie "powiat" są:</t>
  </si>
  <si>
    <t xml:space="preserve">Planowane projekty offshore w Polsce </t>
  </si>
  <si>
    <t xml:space="preserve">Zwycięzcy Aukcji Zwykłej "AZ/6/2018"   </t>
  </si>
  <si>
    <t>Lista projektów wiatrowych w Polsce, możliwych do realizacji</t>
  </si>
  <si>
    <t>Poniższa lista projektów powstała na podstawie informacji o podmiotach ubiegających się o przyłączenie do sieci dystrybucyjnej i przesyłowej powyżej 1 kV w latach 2010 - 2019 (czerwiec) i zawiera informacje o projektach wiatrowych, które znajdują się na różnym etapie zaawansowania. Lista zawiera projekty gotowe do tegorocznej (2019) aukcji OZE, projekty które wzięły już udział w aukcji w 2018 roku, jak również projekty, które nie uzyskały jeszcze należyty pozwoleń.</t>
  </si>
  <si>
    <t xml:space="preserve">Projektami NOWYMI, które uzyskały warunki przyłączenia w pierszym półroczu 2019 roku </t>
  </si>
  <si>
    <t>Zestawienie ogólnokrajowe projektów wiatrowych</t>
  </si>
  <si>
    <t>Zestawienie projektów wiatrowych dla dowolnego zakresu mocy</t>
  </si>
  <si>
    <t>Stan zaawansowania projektów od 2004 roku</t>
  </si>
  <si>
    <t>Stan zaawansowania projektów z danego zakresu mocy od 2004 roku</t>
  </si>
  <si>
    <r>
      <t xml:space="preserve">Aby zobaczyć zwycięski projekt z aukcji kliknij w wybrany podmiot poniżej </t>
    </r>
    <r>
      <rPr>
        <sz val="13"/>
        <color theme="3" tint="-0.499984740745262"/>
        <rFont val="Wingdings"/>
        <charset val="2"/>
      </rPr>
      <t>ò</t>
    </r>
  </si>
  <si>
    <t>Lista zwycięzców auckji OZE 2018 dla projektów fotowoltaicznych i wiatrowych o mocy powyżej 1 MW</t>
  </si>
  <si>
    <r>
      <t xml:space="preserve">Nazwa </t>
    </r>
    <r>
      <rPr>
        <b/>
        <sz val="16"/>
        <color theme="3"/>
        <rFont val="Calibri"/>
        <family val="2"/>
        <charset val="238"/>
        <scheme val="minor"/>
      </rPr>
      <t>Inwestora (spółki holdingowej)</t>
    </r>
  </si>
  <si>
    <t>Liczba projektów</t>
  </si>
  <si>
    <t>łączna liczba projektów</t>
  </si>
  <si>
    <t xml:space="preserve">     </t>
  </si>
  <si>
    <t>Moc projektów [MW]</t>
  </si>
  <si>
    <t>Pozostali inwestorzy mają mniej niż 3 projekty</t>
  </si>
  <si>
    <t>Zestawienie projektów wiatrowych dla największych inwestorów</t>
  </si>
  <si>
    <t xml:space="preserve">Interaktywne mapy </t>
  </si>
  <si>
    <t>stworzone za pomocą Google Maps. Po kliknięciu na grafikę otwiera się okno przeglądarki z interaktywną mapą.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</si>
</sst>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"/>
    <numFmt numFmtId="165" formatCode="_-* #,##0\ _z_ł_-;\-* #,##0\ _z_ł_-;_-* &quot;-&quot;??\ _z_ł_-;_-@_-"/>
    <numFmt numFmtId="166" formatCode="#,##0.00\ &quot;zł&quot;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4"/>
      <color theme="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theme="6" tint="-0.499984740745262"/>
      <name val="Calibri"/>
      <family val="2"/>
      <charset val="238"/>
      <scheme val="minor"/>
    </font>
    <font>
      <b/>
      <sz val="11"/>
      <color rgb="FFD3D3D3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4"/>
      <color theme="0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sz val="14"/>
      <name val="Calibri"/>
      <family val="2"/>
      <charset val="238"/>
      <scheme val="minor"/>
    </font>
    <font>
      <i/>
      <sz val="18"/>
      <color theme="1"/>
      <name val="Calibri"/>
      <family val="2"/>
      <charset val="238"/>
      <scheme val="minor"/>
    </font>
    <font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sz val="24"/>
      <color theme="3" tint="-0.499984740745262"/>
      <name val="Calibri"/>
      <family val="2"/>
      <charset val="238"/>
      <scheme val="minor"/>
    </font>
    <font>
      <sz val="16"/>
      <color theme="3" tint="-0.499984740745262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u/>
      <sz val="14"/>
      <color theme="1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b/>
      <sz val="12"/>
      <color theme="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8"/>
      <color theme="3"/>
      <name val="Cambria"/>
      <family val="2"/>
      <charset val="238"/>
      <scheme val="major"/>
    </font>
    <font>
      <b/>
      <sz val="11"/>
      <color theme="0" tint="-0.34998626667073579"/>
      <name val="Calibri"/>
      <family val="2"/>
      <charset val="238"/>
      <scheme val="minor"/>
    </font>
    <font>
      <sz val="11"/>
      <color theme="0" tint="-0.34998626667073579"/>
      <name val="Calibri"/>
      <family val="2"/>
      <charset val="238"/>
      <scheme val="minor"/>
    </font>
    <font>
      <sz val="11"/>
      <color theme="0" tint="-0.34998626667073579"/>
      <name val="Calibri"/>
      <family val="2"/>
      <scheme val="minor"/>
    </font>
    <font>
      <sz val="12"/>
      <color theme="3" tint="-0.499984740745262"/>
      <name val="Calibri"/>
      <family val="2"/>
      <charset val="238"/>
      <scheme val="minor"/>
    </font>
    <font>
      <b/>
      <sz val="12"/>
      <color theme="3" tint="-0.499984740745262"/>
      <name val="Calibri"/>
      <family val="2"/>
      <charset val="238"/>
      <scheme val="minor"/>
    </font>
    <font>
      <b/>
      <sz val="26"/>
      <color theme="3"/>
      <name val="Cambria"/>
      <family val="1"/>
      <charset val="238"/>
      <scheme val="major"/>
    </font>
    <font>
      <sz val="12"/>
      <color theme="3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8"/>
      <color theme="3"/>
      <name val="Cambria"/>
      <family val="1"/>
      <charset val="238"/>
      <scheme val="major"/>
    </font>
    <font>
      <sz val="13"/>
      <color theme="3"/>
      <name val="Calibri"/>
      <family val="2"/>
      <charset val="238"/>
      <scheme val="minor"/>
    </font>
    <font>
      <i/>
      <sz val="14"/>
      <color theme="3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3"/>
      <color theme="3" tint="-0.499984740745262"/>
      <name val="Calibri"/>
      <family val="2"/>
      <scheme val="minor"/>
    </font>
    <font>
      <sz val="13"/>
      <color theme="3" tint="-0.499984740745262"/>
      <name val="Wingdings"/>
      <charset val="2"/>
    </font>
    <font>
      <sz val="13"/>
      <color theme="1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u/>
      <sz val="14"/>
      <color theme="1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b/>
      <sz val="12"/>
      <color theme="3"/>
      <name val="Cambria"/>
      <family val="1"/>
      <charset val="238"/>
      <scheme val="maj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DAE5F6"/>
        <bgColor indexed="64"/>
      </patternFill>
    </fill>
    <fill>
      <patternFill patternType="solid">
        <fgColor theme="4" tint="-0.49998474074526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medium">
        <color theme="3" tint="-0.24994659260841701"/>
      </right>
      <top/>
      <bottom/>
      <diagonal/>
    </border>
    <border>
      <left/>
      <right/>
      <top style="thin">
        <color auto="1"/>
      </top>
      <bottom/>
      <diagonal/>
    </border>
  </borders>
  <cellStyleXfs count="1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1" fillId="0" borderId="0"/>
    <xf numFmtId="0" fontId="2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0" applyNumberFormat="0" applyFill="0" applyBorder="0" applyAlignment="0" applyProtection="0"/>
  </cellStyleXfs>
  <cellXfs count="21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 wrapText="1"/>
    </xf>
    <xf numFmtId="14" fontId="0" fillId="2" borderId="0" xfId="0" applyNumberFormat="1" applyFill="1" applyAlignment="1">
      <alignment horizontal="center" vertical="center" wrapText="1"/>
    </xf>
    <xf numFmtId="14" fontId="0" fillId="2" borderId="0" xfId="0" applyNumberFormat="1" applyFill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vertical="center" wrapText="1"/>
    </xf>
    <xf numFmtId="3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vertical="center"/>
    </xf>
    <xf numFmtId="14" fontId="0" fillId="0" borderId="0" xfId="0" applyNumberFormat="1" applyFill="1" applyAlignment="1">
      <alignment horizontal="center" vertical="center" wrapText="1"/>
    </xf>
    <xf numFmtId="14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164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0" xfId="0" applyFill="1" applyBorder="1"/>
    <xf numFmtId="0" fontId="0" fillId="3" borderId="0" xfId="0" applyFill="1"/>
    <xf numFmtId="0" fontId="0" fillId="4" borderId="0" xfId="0" applyFill="1" applyBorder="1" applyAlignment="1">
      <alignment horizontal="right" vertical="center"/>
    </xf>
    <xf numFmtId="4" fontId="0" fillId="2" borderId="0" xfId="0" applyNumberFormat="1" applyFill="1" applyBorder="1"/>
    <xf numFmtId="4" fontId="0" fillId="3" borderId="0" xfId="0" applyNumberFormat="1" applyFill="1"/>
    <xf numFmtId="0" fontId="9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0" fillId="4" borderId="0" xfId="0" applyFill="1" applyBorder="1"/>
    <xf numFmtId="0" fontId="0" fillId="4" borderId="0" xfId="0" applyFill="1"/>
    <xf numFmtId="0" fontId="9" fillId="4" borderId="0" xfId="0" applyFont="1" applyFill="1" applyBorder="1" applyAlignment="1">
      <alignment vertical="center"/>
    </xf>
    <xf numFmtId="0" fontId="9" fillId="4" borderId="6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0" fillId="4" borderId="6" xfId="0" applyFill="1" applyBorder="1"/>
    <xf numFmtId="14" fontId="10" fillId="2" borderId="0" xfId="0" applyNumberFormat="1" applyFont="1" applyFill="1" applyBorder="1"/>
    <xf numFmtId="14" fontId="10" fillId="4" borderId="0" xfId="0" applyNumberFormat="1" applyFont="1" applyFill="1" applyBorder="1"/>
    <xf numFmtId="0" fontId="26" fillId="4" borderId="0" xfId="0" applyFont="1" applyFill="1" applyBorder="1"/>
    <xf numFmtId="0" fontId="7" fillId="4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/>
    <xf numFmtId="4" fontId="13" fillId="2" borderId="0" xfId="0" applyNumberFormat="1" applyFont="1" applyFill="1" applyBorder="1" applyAlignment="1">
      <alignment horizontal="center" vertical="center"/>
    </xf>
    <xf numFmtId="4" fontId="13" fillId="4" borderId="0" xfId="0" applyNumberFormat="1" applyFont="1" applyFill="1" applyBorder="1" applyAlignment="1">
      <alignment horizontal="center" vertical="center"/>
    </xf>
    <xf numFmtId="3" fontId="13" fillId="4" borderId="0" xfId="0" applyNumberFormat="1" applyFont="1" applyFill="1" applyBorder="1" applyAlignment="1">
      <alignment horizontal="center" vertical="center"/>
    </xf>
    <xf numFmtId="0" fontId="13" fillId="2" borderId="0" xfId="0" applyNumberFormat="1" applyFont="1" applyFill="1" applyBorder="1" applyAlignment="1">
      <alignment horizontal="center" vertical="center"/>
    </xf>
    <xf numFmtId="0" fontId="13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 applyAlignment="1">
      <alignment vertical="center"/>
    </xf>
    <xf numFmtId="0" fontId="0" fillId="4" borderId="0" xfId="0" applyFill="1" applyBorder="1" applyAlignment="1">
      <alignment horizontal="center" vertical="center"/>
    </xf>
    <xf numFmtId="4" fontId="0" fillId="4" borderId="0" xfId="0" applyNumberFormat="1" applyFill="1"/>
    <xf numFmtId="0" fontId="27" fillId="2" borderId="0" xfId="0" applyFont="1" applyFill="1" applyBorder="1"/>
    <xf numFmtId="0" fontId="27" fillId="2" borderId="0" xfId="0" applyFont="1" applyFill="1"/>
    <xf numFmtId="0" fontId="27" fillId="4" borderId="0" xfId="0" applyFont="1" applyFill="1"/>
    <xf numFmtId="0" fontId="0" fillId="0" borderId="0" xfId="0" applyFill="1" applyAlignment="1">
      <alignment horizontal="left" vertical="center" wrapText="1"/>
    </xf>
    <xf numFmtId="0" fontId="0" fillId="6" borderId="0" xfId="0" applyFill="1"/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left" vertical="center"/>
    </xf>
    <xf numFmtId="166" fontId="22" fillId="0" borderId="0" xfId="15" applyNumberFormat="1" applyFont="1" applyFill="1" applyBorder="1" applyAlignment="1">
      <alignment horizontal="left" vertical="center"/>
    </xf>
    <xf numFmtId="0" fontId="33" fillId="0" borderId="0" xfId="15" applyFont="1" applyFill="1" applyBorder="1" applyAlignment="1">
      <alignment horizontal="center" vertical="center"/>
    </xf>
    <xf numFmtId="3" fontId="32" fillId="0" borderId="0" xfId="0" applyNumberFormat="1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left" vertical="center" wrapText="1"/>
    </xf>
    <xf numFmtId="166" fontId="32" fillId="0" borderId="0" xfId="0" applyNumberFormat="1" applyFont="1" applyFill="1" applyBorder="1" applyAlignment="1">
      <alignment horizontal="left" vertical="center"/>
    </xf>
    <xf numFmtId="0" fontId="34" fillId="0" borderId="0" xfId="0" applyFont="1" applyAlignment="1">
      <alignment horizontal="left" vertical="center" wrapText="1"/>
    </xf>
    <xf numFmtId="0" fontId="32" fillId="0" borderId="0" xfId="0" applyFont="1" applyFill="1" applyBorder="1" applyAlignment="1">
      <alignment wrapText="1"/>
    </xf>
    <xf numFmtId="0" fontId="22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wrapText="1"/>
    </xf>
    <xf numFmtId="0" fontId="0" fillId="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10" borderId="0" xfId="0" applyFill="1"/>
    <xf numFmtId="0" fontId="30" fillId="2" borderId="0" xfId="0" applyFont="1" applyFill="1" applyBorder="1" applyAlignment="1">
      <alignment vertical="center"/>
    </xf>
    <xf numFmtId="0" fontId="29" fillId="2" borderId="0" xfId="0" applyFont="1" applyFill="1" applyAlignment="1">
      <alignment wrapText="1"/>
    </xf>
    <xf numFmtId="0" fontId="0" fillId="12" borderId="0" xfId="0" applyFill="1" applyBorder="1" applyAlignment="1">
      <alignment horizontal="right" vertical="center"/>
    </xf>
    <xf numFmtId="165" fontId="0" fillId="12" borderId="0" xfId="2" applyNumberFormat="1" applyFont="1" applyFill="1" applyBorder="1" applyAlignment="1">
      <alignment horizontal="center" vertical="center"/>
    </xf>
    <xf numFmtId="165" fontId="12" fillId="12" borderId="0" xfId="2" applyNumberFormat="1" applyFont="1" applyFill="1" applyBorder="1" applyAlignment="1">
      <alignment horizontal="center" vertical="center"/>
    </xf>
    <xf numFmtId="165" fontId="8" fillId="12" borderId="0" xfId="2" applyNumberFormat="1" applyFont="1" applyFill="1" applyBorder="1" applyAlignment="1">
      <alignment horizontal="center" vertical="center"/>
    </xf>
    <xf numFmtId="9" fontId="0" fillId="12" borderId="0" xfId="3" applyFont="1" applyFill="1" applyBorder="1"/>
    <xf numFmtId="9" fontId="18" fillId="12" borderId="0" xfId="3" applyFont="1" applyFill="1" applyBorder="1"/>
    <xf numFmtId="3" fontId="0" fillId="12" borderId="0" xfId="2" applyNumberFormat="1" applyFont="1" applyFill="1" applyBorder="1" applyAlignment="1">
      <alignment horizontal="right" vertical="center"/>
    </xf>
    <xf numFmtId="4" fontId="0" fillId="12" borderId="0" xfId="2" applyNumberFormat="1" applyFont="1" applyFill="1" applyBorder="1" applyAlignment="1">
      <alignment horizontal="right" vertical="center"/>
    </xf>
    <xf numFmtId="0" fontId="33" fillId="0" borderId="0" xfId="15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43" fillId="2" borderId="0" xfId="1" applyFont="1" applyFill="1" applyBorder="1" applyAlignment="1">
      <alignment horizontal="left" vertical="center"/>
    </xf>
    <xf numFmtId="0" fontId="43" fillId="2" borderId="0" xfId="1" applyFont="1" applyFill="1" applyBorder="1" applyAlignment="1">
      <alignment horizontal="center" vertical="center" wrapText="1"/>
    </xf>
    <xf numFmtId="0" fontId="43" fillId="3" borderId="0" xfId="1" applyFont="1" applyFill="1" applyBorder="1" applyAlignment="1">
      <alignment horizontal="left" vertical="center"/>
    </xf>
    <xf numFmtId="0" fontId="37" fillId="7" borderId="0" xfId="0" applyFont="1" applyFill="1" applyBorder="1" applyAlignment="1">
      <alignment horizontal="left" vertical="center" wrapText="1"/>
    </xf>
    <xf numFmtId="0" fontId="37" fillId="8" borderId="0" xfId="0" applyFont="1" applyFill="1" applyBorder="1" applyAlignment="1">
      <alignment horizontal="left" vertical="center" wrapText="1"/>
    </xf>
    <xf numFmtId="0" fontId="36" fillId="9" borderId="0" xfId="1" applyFont="1" applyFill="1" applyBorder="1" applyAlignment="1">
      <alignment vertical="center" wrapText="1"/>
    </xf>
    <xf numFmtId="0" fontId="44" fillId="2" borderId="0" xfId="16" applyFont="1" applyFill="1" applyAlignment="1">
      <alignment vertical="center"/>
    </xf>
    <xf numFmtId="0" fontId="0" fillId="2" borderId="0" xfId="0" applyFill="1" applyAlignment="1">
      <alignment horizontal="left" vertical="top"/>
    </xf>
    <xf numFmtId="0" fontId="44" fillId="2" borderId="0" xfId="16" applyFont="1" applyFill="1" applyBorder="1" applyAlignment="1">
      <alignment vertical="center"/>
    </xf>
    <xf numFmtId="0" fontId="0" fillId="10" borderId="0" xfId="0" applyFill="1" applyBorder="1"/>
    <xf numFmtId="0" fontId="44" fillId="10" borderId="0" xfId="16" applyFont="1" applyFill="1" applyBorder="1" applyAlignment="1">
      <alignment horizontal="left" vertical="center"/>
    </xf>
    <xf numFmtId="0" fontId="0" fillId="10" borderId="0" xfId="0" applyFill="1" applyBorder="1" applyAlignment="1"/>
    <xf numFmtId="14" fontId="10" fillId="10" borderId="0" xfId="0" applyNumberFormat="1" applyFont="1" applyFill="1" applyBorder="1"/>
    <xf numFmtId="0" fontId="5" fillId="10" borderId="2" xfId="5" applyFill="1" applyBorder="1"/>
    <xf numFmtId="0" fontId="0" fillId="10" borderId="0" xfId="0" applyFill="1" applyBorder="1" applyAlignment="1">
      <alignment horizontal="right" vertical="center"/>
    </xf>
    <xf numFmtId="0" fontId="0" fillId="10" borderId="5" xfId="0" applyFill="1" applyBorder="1" applyAlignment="1">
      <alignment horizontal="right" vertical="center"/>
    </xf>
    <xf numFmtId="43" fontId="0" fillId="10" borderId="5" xfId="2" applyFont="1" applyFill="1" applyBorder="1" applyAlignment="1">
      <alignment horizontal="center" vertical="center"/>
    </xf>
    <xf numFmtId="43" fontId="12" fillId="10" borderId="5" xfId="2" applyFont="1" applyFill="1" applyBorder="1" applyAlignment="1">
      <alignment horizontal="center" vertical="center"/>
    </xf>
    <xf numFmtId="43" fontId="8" fillId="10" borderId="5" xfId="2" applyFont="1" applyFill="1" applyBorder="1" applyAlignment="1">
      <alignment horizontal="center" vertical="center"/>
    </xf>
    <xf numFmtId="4" fontId="0" fillId="10" borderId="0" xfId="0" applyNumberFormat="1" applyFill="1" applyBorder="1" applyAlignment="1"/>
    <xf numFmtId="0" fontId="1" fillId="10" borderId="0" xfId="0" applyFont="1" applyFill="1" applyBorder="1"/>
    <xf numFmtId="2" fontId="0" fillId="10" borderId="0" xfId="0" applyNumberFormat="1" applyFill="1" applyBorder="1" applyAlignment="1">
      <alignment vertical="center"/>
    </xf>
    <xf numFmtId="9" fontId="0" fillId="10" borderId="0" xfId="3" applyFont="1" applyFill="1" applyBorder="1"/>
    <xf numFmtId="0" fontId="13" fillId="10" borderId="0" xfId="0" applyFont="1" applyFill="1" applyBorder="1" applyAlignment="1">
      <alignment vertical="center"/>
    </xf>
    <xf numFmtId="0" fontId="14" fillId="10" borderId="0" xfId="0" applyFont="1" applyFill="1" applyBorder="1" applyAlignment="1">
      <alignment horizontal="center" vertical="center" wrapText="1"/>
    </xf>
    <xf numFmtId="4" fontId="13" fillId="10" borderId="0" xfId="0" applyNumberFormat="1" applyFont="1" applyFill="1" applyBorder="1" applyAlignment="1">
      <alignment horizontal="center" vertical="center"/>
    </xf>
    <xf numFmtId="2" fontId="13" fillId="10" borderId="0" xfId="3" applyNumberFormat="1" applyFont="1" applyFill="1" applyBorder="1" applyAlignment="1">
      <alignment horizontal="center" vertical="center"/>
    </xf>
    <xf numFmtId="0" fontId="15" fillId="10" borderId="0" xfId="0" applyFont="1" applyFill="1" applyBorder="1" applyAlignment="1">
      <alignment vertical="center"/>
    </xf>
    <xf numFmtId="4" fontId="15" fillId="10" borderId="0" xfId="0" applyNumberFormat="1" applyFont="1" applyFill="1" applyBorder="1" applyAlignment="1">
      <alignment horizontal="center" vertical="center"/>
    </xf>
    <xf numFmtId="0" fontId="0" fillId="10" borderId="0" xfId="0" applyFill="1" applyBorder="1" applyAlignment="1">
      <alignment vertical="center"/>
    </xf>
    <xf numFmtId="0" fontId="9" fillId="10" borderId="0" xfId="0" applyFont="1" applyFill="1" applyBorder="1" applyAlignment="1">
      <alignment vertical="center"/>
    </xf>
    <xf numFmtId="0" fontId="7" fillId="10" borderId="0" xfId="0" applyFont="1" applyFill="1" applyBorder="1" applyAlignment="1">
      <alignment horizontal="center" vertical="center"/>
    </xf>
    <xf numFmtId="0" fontId="13" fillId="10" borderId="0" xfId="0" applyFont="1" applyFill="1" applyBorder="1" applyAlignment="1">
      <alignment horizontal="center" vertical="center"/>
    </xf>
    <xf numFmtId="0" fontId="4" fillId="10" borderId="1" xfId="4" applyFill="1"/>
    <xf numFmtId="0" fontId="6" fillId="10" borderId="3" xfId="6" applyFill="1"/>
    <xf numFmtId="0" fontId="16" fillId="10" borderId="0" xfId="6" applyFont="1" applyFill="1" applyBorder="1"/>
    <xf numFmtId="0" fontId="17" fillId="10" borderId="0" xfId="6" applyFont="1" applyFill="1" applyBorder="1"/>
    <xf numFmtId="0" fontId="6" fillId="10" borderId="0" xfId="7" applyFill="1" applyBorder="1" applyAlignment="1">
      <alignment horizontal="left" vertical="top" wrapText="1"/>
    </xf>
    <xf numFmtId="0" fontId="17" fillId="10" borderId="0" xfId="7" applyFont="1" applyFill="1" applyBorder="1" applyAlignment="1">
      <alignment horizontal="left" vertical="top" wrapText="1"/>
    </xf>
    <xf numFmtId="43" fontId="12" fillId="10" borderId="0" xfId="0" applyNumberFormat="1" applyFont="1" applyFill="1" applyBorder="1"/>
    <xf numFmtId="0" fontId="19" fillId="10" borderId="0" xfId="0" applyFont="1" applyFill="1"/>
    <xf numFmtId="0" fontId="6" fillId="10" borderId="0" xfId="7" applyFill="1" applyBorder="1"/>
    <xf numFmtId="2" fontId="0" fillId="10" borderId="0" xfId="0" applyNumberFormat="1" applyFill="1" applyBorder="1"/>
    <xf numFmtId="0" fontId="19" fillId="10" borderId="0" xfId="0" applyFont="1" applyFill="1" applyBorder="1"/>
    <xf numFmtId="2" fontId="19" fillId="10" borderId="0" xfId="0" applyNumberFormat="1" applyFont="1" applyFill="1"/>
    <xf numFmtId="0" fontId="39" fillId="10" borderId="0" xfId="7" applyFont="1" applyFill="1" applyBorder="1"/>
    <xf numFmtId="0" fontId="40" fillId="10" borderId="0" xfId="0" applyFont="1" applyFill="1" applyBorder="1"/>
    <xf numFmtId="2" fontId="40" fillId="10" borderId="0" xfId="0" applyNumberFormat="1" applyFont="1" applyFill="1" applyBorder="1"/>
    <xf numFmtId="0" fontId="41" fillId="10" borderId="0" xfId="0" applyFont="1" applyFill="1" applyBorder="1"/>
    <xf numFmtId="2" fontId="41" fillId="10" borderId="0" xfId="0" applyNumberFormat="1" applyFont="1" applyFill="1" applyBorder="1"/>
    <xf numFmtId="0" fontId="13" fillId="10" borderId="0" xfId="0" applyNumberFormat="1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7" fillId="10" borderId="0" xfId="0" applyFont="1" applyFill="1" applyBorder="1" applyAlignment="1">
      <alignment vertical="center"/>
    </xf>
    <xf numFmtId="0" fontId="20" fillId="10" borderId="0" xfId="0" applyFont="1" applyFill="1" applyBorder="1" applyAlignment="1"/>
    <xf numFmtId="0" fontId="7" fillId="10" borderId="0" xfId="0" applyFont="1" applyFill="1" applyBorder="1" applyAlignment="1">
      <alignment horizontal="center" vertical="center" wrapText="1"/>
    </xf>
    <xf numFmtId="0" fontId="0" fillId="10" borderId="0" xfId="0" applyFill="1" applyBorder="1" applyAlignment="1">
      <alignment horizontal="center" vertical="center"/>
    </xf>
    <xf numFmtId="4" fontId="0" fillId="10" borderId="0" xfId="0" applyNumberFormat="1" applyFill="1" applyBorder="1" applyAlignment="1">
      <alignment horizontal="center" vertical="center"/>
    </xf>
    <xf numFmtId="0" fontId="21" fillId="10" borderId="0" xfId="0" applyFont="1" applyFill="1" applyBorder="1"/>
    <xf numFmtId="0" fontId="8" fillId="10" borderId="0" xfId="0" applyFont="1" applyFill="1" applyBorder="1"/>
    <xf numFmtId="0" fontId="45" fillId="10" borderId="0" xfId="0" applyFont="1" applyFill="1" applyBorder="1" applyAlignment="1">
      <alignment vertical="top"/>
    </xf>
    <xf numFmtId="14" fontId="19" fillId="10" borderId="0" xfId="0" applyNumberFormat="1" applyFont="1" applyFill="1" applyBorder="1"/>
    <xf numFmtId="0" fontId="35" fillId="13" borderId="0" xfId="0" applyFont="1" applyFill="1" applyBorder="1" applyAlignment="1">
      <alignment wrapText="1"/>
    </xf>
    <xf numFmtId="0" fontId="35" fillId="13" borderId="4" xfId="0" applyFont="1" applyFill="1" applyBorder="1"/>
    <xf numFmtId="0" fontId="47" fillId="2" borderId="0" xfId="16" applyFont="1" applyFill="1" applyBorder="1" applyAlignment="1">
      <alignment vertical="center"/>
    </xf>
    <xf numFmtId="0" fontId="9" fillId="10" borderId="0" xfId="0" applyFont="1" applyFill="1" applyBorder="1" applyAlignment="1">
      <alignment horizontal="center" vertical="center"/>
    </xf>
    <xf numFmtId="0" fontId="1" fillId="10" borderId="0" xfId="8" applyFill="1"/>
    <xf numFmtId="0" fontId="27" fillId="10" borderId="0" xfId="0" applyFont="1" applyFill="1"/>
    <xf numFmtId="2" fontId="0" fillId="10" borderId="0" xfId="0" applyNumberFormat="1" applyFill="1" applyBorder="1" applyAlignment="1">
      <alignment horizontal="center" vertical="center"/>
    </xf>
    <xf numFmtId="0" fontId="10" fillId="10" borderId="0" xfId="0" applyFont="1" applyFill="1" applyBorder="1"/>
    <xf numFmtId="0" fontId="0" fillId="2" borderId="0" xfId="0" applyFill="1" applyBorder="1" applyAlignment="1">
      <alignment vertical="center"/>
    </xf>
    <xf numFmtId="0" fontId="16" fillId="10" borderId="0" xfId="7" applyFont="1" applyFill="1" applyBorder="1" applyAlignment="1">
      <alignment horizontal="left" vertical="top" wrapText="1"/>
    </xf>
    <xf numFmtId="3" fontId="0" fillId="12" borderId="0" xfId="2" applyNumberFormat="1" applyFont="1" applyFill="1" applyBorder="1"/>
    <xf numFmtId="4" fontId="18" fillId="12" borderId="0" xfId="0" applyNumberFormat="1" applyFont="1" applyFill="1" applyBorder="1"/>
    <xf numFmtId="0" fontId="0" fillId="2" borderId="0" xfId="0" applyFill="1" applyBorder="1" applyAlignment="1">
      <alignment horizontal="right" vertical="center"/>
    </xf>
    <xf numFmtId="4" fontId="0" fillId="2" borderId="0" xfId="0" applyNumberFormat="1" applyFill="1" applyBorder="1" applyAlignment="1">
      <alignment horizontal="center" vertical="center"/>
    </xf>
    <xf numFmtId="0" fontId="0" fillId="2" borderId="6" xfId="0" applyFill="1" applyBorder="1"/>
    <xf numFmtId="4" fontId="0" fillId="2" borderId="0" xfId="0" applyNumberFormat="1" applyFill="1"/>
    <xf numFmtId="165" fontId="25" fillId="11" borderId="0" xfId="2" applyNumberFormat="1" applyFont="1" applyFill="1" applyBorder="1" applyAlignment="1">
      <alignment horizontal="center" vertical="center"/>
    </xf>
    <xf numFmtId="165" fontId="25" fillId="11" borderId="0" xfId="2" applyNumberFormat="1" applyFont="1" applyFill="1" applyBorder="1" applyAlignment="1">
      <alignment vertical="center"/>
    </xf>
    <xf numFmtId="0" fontId="23" fillId="10" borderId="0" xfId="0" applyFont="1" applyFill="1" applyAlignment="1">
      <alignment vertical="center"/>
    </xf>
    <xf numFmtId="0" fontId="24" fillId="10" borderId="0" xfId="0" applyFont="1" applyFill="1" applyAlignment="1">
      <alignment horizontal="center" vertical="center"/>
    </xf>
    <xf numFmtId="0" fontId="24" fillId="10" borderId="0" xfId="0" applyFont="1" applyFill="1" applyAlignment="1">
      <alignment horizontal="left" vertical="center"/>
    </xf>
    <xf numFmtId="0" fontId="48" fillId="10" borderId="2" xfId="5" applyFont="1" applyFill="1" applyBorder="1" applyAlignment="1">
      <alignment horizontal="center" vertical="center"/>
    </xf>
    <xf numFmtId="0" fontId="48" fillId="10" borderId="2" xfId="5" applyFont="1" applyFill="1" applyBorder="1" applyAlignment="1">
      <alignment horizontal="center" vertical="center" wrapText="1"/>
    </xf>
    <xf numFmtId="0" fontId="11" fillId="10" borderId="1" xfId="4" applyFont="1" applyFill="1" applyBorder="1" applyAlignment="1">
      <alignment horizontal="center" vertical="center" wrapText="1"/>
    </xf>
    <xf numFmtId="0" fontId="49" fillId="10" borderId="1" xfId="4" applyFont="1" applyFill="1" applyAlignment="1">
      <alignment vertical="center" wrapText="1"/>
    </xf>
    <xf numFmtId="165" fontId="50" fillId="12" borderId="0" xfId="2" applyNumberFormat="1" applyFont="1" applyFill="1" applyBorder="1" applyAlignment="1">
      <alignment horizontal="center" vertical="center"/>
    </xf>
    <xf numFmtId="43" fontId="50" fillId="10" borderId="5" xfId="2" applyFont="1" applyFill="1" applyBorder="1" applyAlignment="1">
      <alignment horizontal="center" vertical="center"/>
    </xf>
    <xf numFmtId="165" fontId="51" fillId="12" borderId="0" xfId="2" applyNumberFormat="1" applyFont="1" applyFill="1" applyBorder="1" applyAlignment="1">
      <alignment horizontal="center" vertical="center"/>
    </xf>
    <xf numFmtId="43" fontId="51" fillId="10" borderId="5" xfId="2" applyFont="1" applyFill="1" applyBorder="1" applyAlignment="1">
      <alignment horizontal="center" vertical="center"/>
    </xf>
    <xf numFmtId="0" fontId="52" fillId="2" borderId="0" xfId="0" applyFont="1" applyFill="1" applyAlignment="1">
      <alignment horizontal="center" wrapText="1"/>
    </xf>
    <xf numFmtId="0" fontId="54" fillId="2" borderId="0" xfId="0" applyFont="1" applyFill="1"/>
    <xf numFmtId="0" fontId="9" fillId="3" borderId="0" xfId="1" applyFont="1" applyFill="1" applyBorder="1" applyAlignment="1">
      <alignment horizontal="left" vertical="center"/>
    </xf>
    <xf numFmtId="0" fontId="26" fillId="2" borderId="0" xfId="0" applyFont="1" applyFill="1"/>
    <xf numFmtId="0" fontId="26" fillId="4" borderId="0" xfId="0" applyFont="1" applyFill="1"/>
    <xf numFmtId="0" fontId="26" fillId="5" borderId="0" xfId="0" applyFont="1" applyFill="1" applyBorder="1"/>
    <xf numFmtId="0" fontId="26" fillId="5" borderId="0" xfId="0" applyFont="1" applyFill="1"/>
    <xf numFmtId="0" fontId="18" fillId="5" borderId="0" xfId="0" applyFont="1" applyFill="1" applyBorder="1"/>
    <xf numFmtId="0" fontId="10" fillId="5" borderId="0" xfId="0" applyFont="1" applyFill="1" applyBorder="1"/>
    <xf numFmtId="0" fontId="55" fillId="5" borderId="0" xfId="0" applyFont="1" applyFill="1" applyBorder="1" applyAlignment="1">
      <alignment vertical="center"/>
    </xf>
    <xf numFmtId="0" fontId="26" fillId="2" borderId="0" xfId="0" applyFont="1" applyFill="1" applyBorder="1"/>
    <xf numFmtId="0" fontId="44" fillId="5" borderId="0" xfId="16" applyFont="1" applyFill="1" applyBorder="1" applyAlignment="1">
      <alignment horizontal="left" vertical="center"/>
    </xf>
    <xf numFmtId="0" fontId="56" fillId="0" borderId="0" xfId="15" applyFont="1" applyFill="1" applyBorder="1" applyAlignment="1">
      <alignment horizontal="left" vertical="center"/>
    </xf>
    <xf numFmtId="0" fontId="56" fillId="0" borderId="0" xfId="15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0" fontId="0" fillId="2" borderId="7" xfId="0" applyFill="1" applyBorder="1" applyAlignment="1"/>
    <xf numFmtId="0" fontId="0" fillId="2" borderId="7" xfId="0" applyFill="1" applyBorder="1" applyAlignment="1">
      <alignment horizontal="center"/>
    </xf>
    <xf numFmtId="0" fontId="0" fillId="2" borderId="7" xfId="0" applyFill="1" applyBorder="1"/>
    <xf numFmtId="0" fontId="0" fillId="10" borderId="0" xfId="0" applyFill="1" applyBorder="1" applyAlignment="1">
      <alignment horizontal="center"/>
    </xf>
    <xf numFmtId="0" fontId="4" fillId="10" borderId="1" xfId="4" applyFill="1" applyAlignment="1">
      <alignment horizontal="left" vertical="center" wrapText="1"/>
    </xf>
    <xf numFmtId="0" fontId="0" fillId="10" borderId="0" xfId="0" applyFill="1" applyBorder="1" applyAlignment="1">
      <alignment horizontal="left"/>
    </xf>
    <xf numFmtId="1" fontId="0" fillId="10" borderId="0" xfId="0" applyNumberFormat="1" applyFill="1" applyBorder="1" applyAlignment="1">
      <alignment horizontal="left"/>
    </xf>
    <xf numFmtId="0" fontId="6" fillId="10" borderId="2" xfId="5" applyFont="1" applyFill="1" applyAlignment="1">
      <alignment horizontal="left" vertical="center"/>
    </xf>
    <xf numFmtId="0" fontId="5" fillId="10" borderId="2" xfId="5" applyFill="1" applyAlignment="1">
      <alignment horizontal="left" vertical="center"/>
    </xf>
    <xf numFmtId="1" fontId="5" fillId="10" borderId="2" xfId="5" applyNumberFormat="1" applyFill="1" applyAlignment="1">
      <alignment horizontal="left" vertical="center"/>
    </xf>
    <xf numFmtId="0" fontId="15" fillId="10" borderId="0" xfId="9" applyFont="1" applyFill="1" applyBorder="1" applyAlignment="1">
      <alignment horizontal="left" vertical="center" wrapText="1"/>
    </xf>
    <xf numFmtId="0" fontId="15" fillId="10" borderId="0" xfId="9" applyFont="1" applyFill="1" applyBorder="1" applyAlignment="1">
      <alignment horizontal="right" vertical="center"/>
    </xf>
    <xf numFmtId="0" fontId="55" fillId="10" borderId="0" xfId="0" applyFont="1" applyFill="1" applyBorder="1" applyAlignment="1">
      <alignment horizontal="center" vertical="center"/>
    </xf>
    <xf numFmtId="0" fontId="45" fillId="5" borderId="0" xfId="0" applyFont="1" applyFill="1" applyBorder="1" applyAlignment="1">
      <alignment vertical="top"/>
    </xf>
    <xf numFmtId="0" fontId="58" fillId="5" borderId="0" xfId="16" applyFont="1" applyFill="1" applyBorder="1" applyAlignment="1">
      <alignment horizontal="left" vertical="center"/>
    </xf>
    <xf numFmtId="0" fontId="37" fillId="2" borderId="0" xfId="0" applyFont="1" applyFill="1" applyAlignment="1">
      <alignment horizontal="center" vertical="center" wrapText="1"/>
    </xf>
    <xf numFmtId="0" fontId="42" fillId="2" borderId="0" xfId="0" applyFont="1" applyFill="1" applyBorder="1" applyAlignment="1">
      <alignment horizontal="left" vertical="top" wrapText="1"/>
    </xf>
    <xf numFmtId="0" fontId="31" fillId="2" borderId="0" xfId="0" applyFont="1" applyFill="1" applyBorder="1" applyAlignment="1">
      <alignment horizontal="left" vertical="top" wrapText="1"/>
    </xf>
    <xf numFmtId="0" fontId="54" fillId="2" borderId="0" xfId="0" applyFont="1" applyFill="1" applyAlignment="1">
      <alignment horizontal="center" vertical="center"/>
    </xf>
    <xf numFmtId="0" fontId="11" fillId="10" borderId="0" xfId="4" applyFont="1" applyFill="1" applyBorder="1" applyAlignment="1">
      <alignment horizontal="center" wrapText="1"/>
    </xf>
    <xf numFmtId="0" fontId="11" fillId="10" borderId="1" xfId="4" applyFont="1" applyFill="1" applyBorder="1" applyAlignment="1">
      <alignment horizontal="center" wrapText="1"/>
    </xf>
  </cellXfs>
  <cellStyles count="17">
    <cellStyle name="Dziesiętny" xfId="2" builtinId="3"/>
    <cellStyle name="Hiperłącze" xfId="15" builtinId="8"/>
    <cellStyle name="Nagłówek 1" xfId="4" builtinId="16"/>
    <cellStyle name="Nagłówek 2" xfId="5" builtinId="17"/>
    <cellStyle name="Nagłówek 3" xfId="6" builtinId="18"/>
    <cellStyle name="Nagłówek 4" xfId="7" builtinId="19"/>
    <cellStyle name="Normalny" xfId="0" builtinId="0"/>
    <cellStyle name="Normalny 2" xfId="1"/>
    <cellStyle name="Normalny 2 2" xfId="8"/>
    <cellStyle name="Normalny 3" xfId="9"/>
    <cellStyle name="Normalny 3 2" xfId="10"/>
    <cellStyle name="Normalny 4" xfId="11"/>
    <cellStyle name="Procentowy" xfId="3" builtinId="5"/>
    <cellStyle name="Procentowy 2" xfId="12"/>
    <cellStyle name="Tytuł" xfId="16" builtinId="15"/>
    <cellStyle name="Walutowy 2" xfId="13"/>
    <cellStyle name="Walutowy 3" xfId="14"/>
  </cellStyles>
  <dxfs count="55">
    <dxf>
      <font>
        <strike val="0"/>
        <outline val="0"/>
        <shadow val="0"/>
        <u val="none"/>
        <vertAlign val="baseline"/>
        <sz val="14"/>
        <name val="Calibri"/>
        <scheme val="minor"/>
      </font>
      <numFmt numFmtId="0" formatCode="General"/>
      <fill>
        <patternFill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scheme val="minor"/>
      </font>
      <numFmt numFmtId="0" formatCode="General"/>
      <fill>
        <patternFill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Calibri"/>
        <scheme val="minor"/>
      </font>
      <fill>
        <patternFill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</dxf>
    <dxf>
      <fill>
        <patternFill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numFmt numFmtId="3" formatCode="#,##0"/>
      <alignment horizontal="center"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horizontal="left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numFmt numFmtId="166" formatCode="#,##0.00\ &quot;zł&quot;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4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6"/>
        <color theme="1"/>
        <name val="Calibri"/>
        <scheme val="minor"/>
      </font>
      <alignment horizontal="left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center" textRotation="0" wrapText="1" indent="0" justifyLastLine="0" shrinkToFit="0" readingOrder="0"/>
    </dxf>
    <dxf>
      <numFmt numFmtId="19" formatCode="yyyy/mm/dd"/>
      <alignment horizontal="center" vertical="center" textRotation="0" wrapText="0" indent="0" justifyLastLine="0" shrinkToFit="0" readingOrder="0"/>
    </dxf>
    <dxf>
      <numFmt numFmtId="19" formatCode="yyyy/mm/dd"/>
      <alignment horizontal="center" vertical="center" textRotation="0" wrapText="0" indent="0" justifyLastLine="0" shrinkToFit="0" readingOrder="0"/>
    </dxf>
    <dxf>
      <numFmt numFmtId="19" formatCode="yyyy/mm/dd"/>
      <alignment horizontal="center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</dxfs>
  <tableStyles count="0" defaultTableStyle="TableStyleMedium2" defaultPivotStyle="PivotStyleMedium9"/>
  <colors>
    <mruColors>
      <color rgb="FF9E5E5C"/>
      <color rgb="FFB6856A"/>
      <color rgb="FFDAE5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0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ogólnokrajowe'!$D$7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cat>
            <c:strRef>
              <c:f>'Zestawienie ogólnokrajowe'!$I$5:$N$5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czerwca</c:v>
                </c:pt>
              </c:strCache>
            </c:strRef>
          </c:cat>
          <c:val>
            <c:numRef>
              <c:f>'Zestawienie ogólnokrajowe'!$I$7:$N$7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913120"/>
        <c:axId val="226913512"/>
      </c:barChart>
      <c:catAx>
        <c:axId val="22691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26913512"/>
        <c:crosses val="autoZero"/>
        <c:auto val="1"/>
        <c:lblAlgn val="ctr"/>
        <c:lblOffset val="100"/>
        <c:noMultiLvlLbl val="0"/>
      </c:catAx>
      <c:valAx>
        <c:axId val="226913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2691312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419347197547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mocy'!$C$15</c:f>
              <c:strCache>
                <c:ptCount val="1"/>
                <c:pt idx="0">
                  <c:v>Wydane warunki przyłączenia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cat>
            <c:strRef>
              <c:f>'Projekty z danego zakresu mocy'!$I$8:$N$8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mocy'!$I$15:$N$15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'Projekty z danego zakresu mocy'!$C$13</c:f>
              <c:strCache>
                <c:ptCount val="1"/>
                <c:pt idx="0">
                  <c:v>Zawarte umowy o przyłączenie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cat>
            <c:strRef>
              <c:f>'Projekty z danego zakresu mocy'!$I$8:$N$8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mocy'!$I$13:$N$13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'Projekty z danego zakresu mocy'!$C$9</c:f>
              <c:strCache>
                <c:ptCount val="1"/>
                <c:pt idx="0">
                  <c:v>Wydane pozwolenia budowlane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'Projekty z danego zakresu mocy'!$I$8:$N$8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mocy'!$I$9:$N$9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786600"/>
        <c:axId val="227786992"/>
      </c:barChart>
      <c:catAx>
        <c:axId val="227786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27786992"/>
        <c:crosses val="autoZero"/>
        <c:auto val="1"/>
        <c:lblAlgn val="ctr"/>
        <c:lblOffset val="100"/>
        <c:noMultiLvlLbl val="0"/>
      </c:catAx>
      <c:valAx>
        <c:axId val="2277869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27786600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Liczba projektów, które są na danym etapie zaawansowania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mocy'!$C$15</c:f>
              <c:strCache>
                <c:ptCount val="1"/>
                <c:pt idx="0">
                  <c:v>Wydane warunki przyłączenia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cat>
            <c:strRef>
              <c:f>'Projekty z danego zakresu mocy'!$I$8:$N$8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mocy'!$I$16:$N$16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2.5</c:v>
                </c:pt>
                <c:pt idx="2">
                  <c:v>0</c:v>
                </c:pt>
                <c:pt idx="3">
                  <c:v>0</c:v>
                </c:pt>
                <c:pt idx="4">
                  <c:v>0.9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'Projekty z danego zakresu mocy'!$C$13</c:f>
              <c:strCache>
                <c:ptCount val="1"/>
                <c:pt idx="0">
                  <c:v>Zawarte umowy o przyłączenie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cat>
            <c:strRef>
              <c:f>'Projekty z danego zakresu mocy'!$I$8:$N$8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mocy'!$I$14:$N$14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2.5</c:v>
                </c:pt>
                <c:pt idx="2">
                  <c:v>0</c:v>
                </c:pt>
                <c:pt idx="3">
                  <c:v>0</c:v>
                </c:pt>
                <c:pt idx="4">
                  <c:v>0.9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'Projekty z danego zakresu mocy'!$C$9</c:f>
              <c:strCache>
                <c:ptCount val="1"/>
                <c:pt idx="0">
                  <c:v>Wydane pozwolenia budowlane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invertIfNegative val="0"/>
          <c:cat>
            <c:strRef>
              <c:f>'Projekty z danego zakresu mocy'!$I$8:$N$8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mocy'!$I$10:$N$10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024488"/>
        <c:axId val="228024880"/>
      </c:barChart>
      <c:catAx>
        <c:axId val="228024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28024880"/>
        <c:crosses val="autoZero"/>
        <c:auto val="1"/>
        <c:lblAlgn val="ctr"/>
        <c:lblOffset val="100"/>
        <c:noMultiLvlLbl val="0"/>
      </c:catAx>
      <c:valAx>
        <c:axId val="2280248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28024488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Stan zaawansowania projektów: moc projektów które posiadają: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</c:dPt>
          <c:dPt>
            <c:idx val="2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'Projekty z danego zakresu mocy'!$C$59:$F$59</c:f>
              <c:strCache>
                <c:ptCount val="4"/>
                <c:pt idx="0">
                  <c:v>warunki przyłączenia</c:v>
                </c:pt>
                <c:pt idx="1">
                  <c:v>umowę przyłączeniową</c:v>
                </c:pt>
                <c:pt idx="2">
                  <c:v>decyzję środowiskową</c:v>
                </c:pt>
                <c:pt idx="3">
                  <c:v>pozwolenie budowlane</c:v>
                </c:pt>
              </c:strCache>
            </c:strRef>
          </c:cat>
          <c:val>
            <c:numRef>
              <c:f>'Projekty z danego zakresu mocy'!$C$63:$F$63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0.42499999999999999</c:v>
                </c:pt>
                <c:pt idx="3">
                  <c:v>0.3125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8025664"/>
        <c:axId val="228026056"/>
      </c:barChart>
      <c:catAx>
        <c:axId val="228025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228026056"/>
        <c:crosses val="autoZero"/>
        <c:auto val="1"/>
        <c:lblAlgn val="ctr"/>
        <c:lblOffset val="100"/>
        <c:noMultiLvlLbl val="0"/>
      </c:catAx>
      <c:valAx>
        <c:axId val="228026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228025664"/>
        <c:crosses val="autoZero"/>
        <c:crossBetween val="between"/>
      </c:valAx>
      <c:spPr>
        <a:solidFill>
          <a:sysClr val="window" lastClr="FFFFFF">
            <a:lumMod val="95000"/>
          </a:sysClr>
        </a:solidFill>
      </c:spPr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Zestawienie</a:t>
            </a:r>
            <a:r>
              <a:rPr lang="pl-PL" baseline="0"/>
              <a:t> inwestorów z największą liczbą projektów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'Inwestorzy projektów wiatrowych'!$C$6:$C$23</c:f>
              <c:strCache>
                <c:ptCount val="18"/>
                <c:pt idx="17">
                  <c:v>Potęgowo Mashav Sp. z o.o.</c:v>
                </c:pt>
              </c:strCache>
            </c:strRef>
          </c:cat>
          <c:val>
            <c:numRef>
              <c:f>'Inwestorzy projektów wiatrowych'!$D$6:$D$23</c:f>
              <c:numCache>
                <c:formatCode>General</c:formatCode>
                <c:ptCount val="18"/>
                <c:pt idx="0">
                  <c:v>17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28027232"/>
        <c:axId val="228027624"/>
      </c:barChart>
      <c:catAx>
        <c:axId val="228027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28027624"/>
        <c:crosses val="autoZero"/>
        <c:auto val="1"/>
        <c:lblAlgn val="ctr"/>
        <c:lblOffset val="100"/>
        <c:noMultiLvlLbl val="0"/>
      </c:catAx>
      <c:valAx>
        <c:axId val="228027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pl-PL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Liczba</a:t>
                </a:r>
                <a:r>
                  <a:rPr lang="pl-P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 [sztuk]</a:t>
                </a:r>
                <a:endParaRPr lang="pl-PL">
                  <a:solidFill>
                    <a:schemeClr val="tx1">
                      <a:lumMod val="65000"/>
                      <a:lumOff val="3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88599847999821557"/>
              <c:y val="0.9590688888888887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28027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Zestawienie </a:t>
            </a:r>
            <a:r>
              <a:rPr lang="pl-PL" baseline="0"/>
              <a:t> największych inwestorów - moc [MW]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'Inwestorzy projektów wiatrowych'!$C$6:$C$23</c:f>
              <c:strCache>
                <c:ptCount val="18"/>
                <c:pt idx="17">
                  <c:v>Potęgowo Mashav Sp. z o.o.</c:v>
                </c:pt>
              </c:strCache>
            </c:strRef>
          </c:cat>
          <c:val>
            <c:numRef>
              <c:f>'Inwestorzy projektów wiatrowych'!$E$6:$E$23</c:f>
              <c:numCache>
                <c:formatCode>0</c:formatCode>
                <c:ptCount val="18"/>
                <c:pt idx="0">
                  <c:v>179.85</c:v>
                </c:pt>
                <c:pt idx="1">
                  <c:v>47</c:v>
                </c:pt>
                <c:pt idx="2">
                  <c:v>300</c:v>
                </c:pt>
                <c:pt idx="3">
                  <c:v>41.75</c:v>
                </c:pt>
                <c:pt idx="4">
                  <c:v>389.5</c:v>
                </c:pt>
                <c:pt idx="5">
                  <c:v>26.77</c:v>
                </c:pt>
                <c:pt idx="6">
                  <c:v>193.5</c:v>
                </c:pt>
                <c:pt idx="7">
                  <c:v>187</c:v>
                </c:pt>
                <c:pt idx="8">
                  <c:v>27.3</c:v>
                </c:pt>
                <c:pt idx="9">
                  <c:v>17</c:v>
                </c:pt>
                <c:pt idx="10">
                  <c:v>17.5</c:v>
                </c:pt>
                <c:pt idx="11">
                  <c:v>65</c:v>
                </c:pt>
                <c:pt idx="12">
                  <c:v>65.900000000000006</c:v>
                </c:pt>
                <c:pt idx="13">
                  <c:v>70</c:v>
                </c:pt>
                <c:pt idx="14">
                  <c:v>14</c:v>
                </c:pt>
                <c:pt idx="15">
                  <c:v>209.804</c:v>
                </c:pt>
                <c:pt idx="16">
                  <c:v>106.4</c:v>
                </c:pt>
                <c:pt idx="17">
                  <c:v>319.75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27340608"/>
        <c:axId val="227341000"/>
      </c:barChart>
      <c:catAx>
        <c:axId val="227340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27341000"/>
        <c:crosses val="autoZero"/>
        <c:auto val="1"/>
        <c:lblAlgn val="ctr"/>
        <c:lblOffset val="100"/>
        <c:noMultiLvlLbl val="0"/>
      </c:catAx>
      <c:valAx>
        <c:axId val="227341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pl-PL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moc [MW]</a:t>
                </a:r>
              </a:p>
            </c:rich>
          </c:tx>
          <c:layout>
            <c:manualLayout>
              <c:xMode val="edge"/>
              <c:yMode val="edge"/>
              <c:x val="0.90632190246507172"/>
              <c:y val="0.9625966666666665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27340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Zestawienie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największych inwestorów projektów wiatrowych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9076532509459087E-2"/>
          <c:y val="9.3440369365238737E-2"/>
          <c:w val="0.83693586717753343"/>
          <c:h val="0.81827616722940499"/>
        </c:manualLayout>
      </c:layout>
      <c:ofPieChart>
        <c:ofPieType val="pie"/>
        <c:varyColors val="1"/>
        <c:ser>
          <c:idx val="0"/>
          <c:order val="0"/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5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6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7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9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0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2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3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4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5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6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7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dPt>
            <c:idx val="18"/>
            <c:bubble3D val="0"/>
            <c:spPr>
              <a:solidFill>
                <a:schemeClr val="bg1">
                  <a:lumMod val="85000"/>
                </a:schemeClr>
              </a:solidFill>
            </c:spPr>
          </c:dPt>
          <c:dPt>
            <c:idx val="19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'Inwestorzy projektów wiatrowych'!$H$7:$H$25</c:f>
              <c:strCache>
                <c:ptCount val="19"/>
                <c:pt idx="0">
                  <c:v>Pozostali inwestorzy mają mniej niż 3 projekty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Potęgowo Mashav Sp. z o.o.</c:v>
                </c:pt>
              </c:strCache>
            </c:strRef>
          </c:cat>
          <c:val>
            <c:numRef>
              <c:f>'Inwestorzy projektów wiatrowych'!$I$7:$I$25</c:f>
              <c:numCache>
                <c:formatCode>General</c:formatCode>
                <c:ptCount val="19"/>
                <c:pt idx="0">
                  <c:v>100</c:v>
                </c:pt>
                <c:pt idx="1">
                  <c:v>17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val"/>
        <c:splitPos val="90"/>
        <c:secondPieSize val="75"/>
        <c:serLines/>
      </c:ofPieChart>
    </c:plotArea>
    <c:plotVisOnly val="1"/>
    <c:dispBlanksAs val="gap"/>
    <c:showDLblsOverMax val="0"/>
  </c:chart>
  <c:spPr>
    <a:solidFill>
      <a:schemeClr val="bg1">
        <a:lumMod val="95000"/>
      </a:schemeClr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budowlanych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ogólnokrajowe'!$D$6</c:f>
              <c:strCache>
                <c:ptCount val="1"/>
                <c:pt idx="0">
                  <c:v>liczba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ogólnokrajowe'!$I$5:$N$5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czerwca</c:v>
                </c:pt>
              </c:strCache>
            </c:strRef>
          </c:cat>
          <c:val>
            <c:numRef>
              <c:f>'Zestawienie ogólnokrajowe'!$I$6:$N$6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914688"/>
        <c:axId val="226915080"/>
      </c:barChart>
      <c:catAx>
        <c:axId val="22691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26915080"/>
        <c:crosses val="autoZero"/>
        <c:auto val="1"/>
        <c:lblAlgn val="ctr"/>
        <c:lblOffset val="100"/>
        <c:noMultiLvlLbl val="0"/>
      </c:catAx>
      <c:valAx>
        <c:axId val="2269150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26914688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</a:t>
            </a:r>
            <a:r>
              <a:rPr lang="pl-PL" baseline="0"/>
              <a:t> projektów, które są na danym etapie zaawansowania</a:t>
            </a: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'Zestawienie ogólnokrajowe'!$C$12</c:f>
              <c:strCache>
                <c:ptCount val="1"/>
                <c:pt idx="0">
                  <c:v>Wydane warunki przyłączenia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cat>
            <c:strRef>
              <c:f>'Zestawienie ogólnokrajowe'!$E$5:$N$5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do końca czerwca</c:v>
                </c:pt>
              </c:strCache>
            </c:strRef>
          </c:cat>
          <c:val>
            <c:numRef>
              <c:f>'Zestawienie ogólnokrajowe'!$E$12:$N$12</c:f>
              <c:numCache>
                <c:formatCode>_-* #\ ##0\ _z_ł_-;\-* #\ ##0\ _z_ł_-;_-* "-"??\ _z_ł_-;_-@_-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</c:ser>
        <c:ser>
          <c:idx val="0"/>
          <c:order val="1"/>
          <c:tx>
            <c:strRef>
              <c:f>'Zestawienie ogólnokrajowe'!$C$10</c:f>
              <c:strCache>
                <c:ptCount val="1"/>
                <c:pt idx="0">
                  <c:v>Zawarte umowy o przyłączenie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cat>
            <c:strRef>
              <c:f>'Zestawienie ogólnokrajowe'!$E$5:$N$5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do końca czerwca</c:v>
                </c:pt>
              </c:strCache>
            </c:strRef>
          </c:cat>
          <c:val>
            <c:numRef>
              <c:f>'Zestawienie ogólnokrajowe'!$E$10:$N$10</c:f>
              <c:numCache>
                <c:formatCode>_-* #\ ##0\ _z_ł_-;\-* #\ ##0\ _z_ł_-;_-* "-"??\ _z_ł_-;_-@_-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'Zestawienie ogólnokrajowe'!$C$6</c:f>
              <c:strCache>
                <c:ptCount val="1"/>
                <c:pt idx="0">
                  <c:v>Wydane pozwolenia budowlane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ogólnokrajowe'!$E$5:$N$5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do końca czerwca</c:v>
                </c:pt>
              </c:strCache>
            </c:strRef>
          </c:cat>
          <c:val>
            <c:numRef>
              <c:f>'Zestawienie ogólnokrajowe'!$E$6:$N$6</c:f>
              <c:numCache>
                <c:formatCode>_-* #\ ##0\ _z_ł_-;\-* #\ ##0\ _z_ł_-;_-* "-"??\ _z_ł_-;_-@_-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915864"/>
        <c:axId val="226916256"/>
      </c:barChart>
      <c:catAx>
        <c:axId val="226915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26916256"/>
        <c:crosses val="autoZero"/>
        <c:auto val="1"/>
        <c:lblAlgn val="ctr"/>
        <c:lblOffset val="100"/>
        <c:noMultiLvlLbl val="0"/>
      </c:catAx>
      <c:valAx>
        <c:axId val="2269162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26915864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projektów, które są na danym etapie zaawansowania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'Zestawienie ogólnokrajowe'!$C$12</c:f>
              <c:strCache>
                <c:ptCount val="1"/>
                <c:pt idx="0">
                  <c:v>Wydane warunki przyłączenia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cat>
            <c:strRef>
              <c:f>'Zestawienie ogólnokrajowe'!$E$5:$N$5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do końca czerwca</c:v>
                </c:pt>
              </c:strCache>
            </c:strRef>
          </c:cat>
          <c:val>
            <c:numRef>
              <c:f>'Zestawienie ogólnokrajowe'!$E$13:$N$13</c:f>
              <c:numCache>
                <c:formatCode>_(* #,##0.00_);_(* \(#,##0.00\);_(* "-"??_);_(@_)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</c:v>
                </c:pt>
                <c:pt idx="6">
                  <c:v>0</c:v>
                </c:pt>
                <c:pt idx="7">
                  <c:v>0</c:v>
                </c:pt>
                <c:pt idx="8">
                  <c:v>0.9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'Zestawienie ogólnokrajowe'!$C$10</c:f>
              <c:strCache>
                <c:ptCount val="1"/>
                <c:pt idx="0">
                  <c:v>Zawarte umowy o przyłączenie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cat>
            <c:strRef>
              <c:f>'Zestawienie ogólnokrajowe'!$E$5:$N$5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do końca czerwca</c:v>
                </c:pt>
              </c:strCache>
            </c:strRef>
          </c:cat>
          <c:val>
            <c:numRef>
              <c:f>'Zestawienie ogólnokrajowe'!$E$11:$N$11</c:f>
              <c:numCache>
                <c:formatCode>_(* #,##0.00_);_(* \(#,##0.00\);_(* "-"??_);_(@_)</c:formatCode>
                <c:ptCount val="10"/>
                <c:pt idx="0">
                  <c:v>4.5999999999999996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</c:v>
                </c:pt>
                <c:pt idx="6">
                  <c:v>0</c:v>
                </c:pt>
                <c:pt idx="7">
                  <c:v>0</c:v>
                </c:pt>
                <c:pt idx="8">
                  <c:v>0.9</c:v>
                </c:pt>
                <c:pt idx="9">
                  <c:v>0</c:v>
                </c:pt>
              </c:numCache>
            </c:numRef>
          </c:val>
        </c:ser>
        <c:ser>
          <c:idx val="1"/>
          <c:order val="0"/>
          <c:tx>
            <c:strRef>
              <c:f>'Zestawienie ogólnokrajowe'!$C$6</c:f>
              <c:strCache>
                <c:ptCount val="1"/>
                <c:pt idx="0">
                  <c:v>Wydane pozwolenia budowlane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invertIfNegative val="0"/>
          <c:cat>
            <c:strRef>
              <c:f>'Zestawienie ogólnokrajowe'!$E$5:$N$5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do końca czerwca</c:v>
                </c:pt>
              </c:strCache>
            </c:strRef>
          </c:cat>
          <c:val>
            <c:numRef>
              <c:f>'Zestawienie ogólnokrajowe'!$E$7:$N$7</c:f>
              <c:numCache>
                <c:formatCode>_(* #,##0.00_);_(* \(#,##0.00\);_(* "-"??_);_(@_)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77616"/>
        <c:axId val="227678008"/>
      </c:barChart>
      <c:catAx>
        <c:axId val="22767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27678008"/>
        <c:crosses val="autoZero"/>
        <c:auto val="1"/>
        <c:lblAlgn val="ctr"/>
        <c:lblOffset val="100"/>
        <c:noMultiLvlLbl val="0"/>
      </c:catAx>
      <c:valAx>
        <c:axId val="227678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27677616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projektów w poszczególnych województwach z wyróżnieniem tych, które posiadają pozwolenie budowlane</a:t>
            </a:r>
          </a:p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611701440329218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ogólnokrajowe'!$G$74</c:f>
              <c:strCache>
                <c:ptCount val="1"/>
                <c:pt idx="0">
                  <c:v>Rozkład projektów w województwach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'Zestawienie ogólnokrajowe'!$F$78:$F$93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ogólnokrajowe'!$I$78:$I$93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strRef>
              <c:f>'Zestawienie ogólnokrajowe'!$K$74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>
              <a:noFill/>
            </a:ln>
          </c:spPr>
          <c:invertIfNegative val="0"/>
          <c:cat>
            <c:strRef>
              <c:f>'Zestawienie ogólnokrajowe'!$F$78:$F$93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ogólnokrajowe'!$K$78:$K$93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680752"/>
        <c:axId val="227681144"/>
      </c:barChart>
      <c:catAx>
        <c:axId val="22768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27681144"/>
        <c:crosses val="autoZero"/>
        <c:auto val="1"/>
        <c:lblAlgn val="ctr"/>
        <c:lblOffset val="100"/>
        <c:noMultiLvlLbl val="0"/>
      </c:catAx>
      <c:valAx>
        <c:axId val="227681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27680752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projektów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z wyróżnieniem tych, które posiadają pozwolenie budowlane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'Zestawienie ogólnokrajowe'!$G$74</c:f>
              <c:strCache>
                <c:ptCount val="1"/>
                <c:pt idx="0">
                  <c:v>Rozkład projektów w województwach</c:v>
                </c:pt>
              </c:strCache>
            </c:strRef>
          </c:tx>
          <c:invertIfNegative val="0"/>
          <c:cat>
            <c:strRef>
              <c:f>'Zestawienie ogólnokrajowe'!$F$78:$F$93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ogólnokrajowe'!$J$78:$J$93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strRef>
              <c:f>'Zestawienie ogólnokrajowe'!$K$74</c:f>
              <c:strCache>
                <c:ptCount val="1"/>
                <c:pt idx="0">
                  <c:v>Projekty, które mają ważne pozwolenia budowlane </c:v>
                </c:pt>
              </c:strCache>
            </c:strRef>
          </c:tx>
          <c:invertIfNegative val="0"/>
          <c:cat>
            <c:strRef>
              <c:f>'Zestawienie ogólnokrajowe'!$F$78:$F$93</c:f>
              <c:strCache>
                <c:ptCount val="16"/>
                <c:pt idx="0">
                  <c:v>wielkopolskie</c:v>
                </c:pt>
                <c:pt idx="1">
                  <c:v>dolnośląskie</c:v>
                </c:pt>
                <c:pt idx="2">
                  <c:v>warmińsko-mazurskie</c:v>
                </c:pt>
                <c:pt idx="3">
                  <c:v>kujawsko-pomorskie</c:v>
                </c:pt>
                <c:pt idx="4">
                  <c:v>lubuskie</c:v>
                </c:pt>
                <c:pt idx="5">
                  <c:v>podlaskie</c:v>
                </c:pt>
                <c:pt idx="6">
                  <c:v>zachodniopomorskie</c:v>
                </c:pt>
                <c:pt idx="7">
                  <c:v>pomorskie</c:v>
                </c:pt>
                <c:pt idx="8">
                  <c:v>łódzkie</c:v>
                </c:pt>
                <c:pt idx="9">
                  <c:v>mazowieckie</c:v>
                </c:pt>
                <c:pt idx="10">
                  <c:v>śląskie</c:v>
                </c:pt>
                <c:pt idx="11">
                  <c:v>podkarpackie</c:v>
                </c:pt>
                <c:pt idx="12">
                  <c:v>świętokrzyskie</c:v>
                </c:pt>
                <c:pt idx="13">
                  <c:v>lubelskie</c:v>
                </c:pt>
                <c:pt idx="14">
                  <c:v>małopolskie</c:v>
                </c:pt>
                <c:pt idx="15">
                  <c:v>opolskie</c:v>
                </c:pt>
              </c:strCache>
            </c:strRef>
          </c:cat>
          <c:val>
            <c:numRef>
              <c:f>'Zestawienie ogólnokrajowe'!$L$78:$L$93</c:f>
              <c:numCache>
                <c:formatCode>0.00</c:formatCode>
                <c:ptCount val="16"/>
                <c:pt idx="0">
                  <c:v>0</c:v>
                </c:pt>
                <c:pt idx="1">
                  <c:v>7.1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0.9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783856"/>
        <c:axId val="227784248"/>
      </c:barChart>
      <c:catAx>
        <c:axId val="22778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27784248"/>
        <c:crosses val="autoZero"/>
        <c:auto val="1"/>
        <c:lblAlgn val="ctr"/>
        <c:lblOffset val="100"/>
        <c:noMultiLvlLbl val="0"/>
      </c:catAx>
      <c:valAx>
        <c:axId val="2277842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27783856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>
                <a:solidFill>
                  <a:schemeClr val="tx1">
                    <a:lumMod val="65000"/>
                    <a:lumOff val="35000"/>
                  </a:schemeClr>
                </a:solidFill>
              </a:rPr>
              <a:t>Stan zaawansowania projektów: moc projektów</a:t>
            </a:r>
            <a:r>
              <a:rPr lang="pl-PL" sz="14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które posiadają:</a:t>
            </a:r>
            <a:endParaRPr lang="pl-PL" sz="1400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</c:dPt>
          <c:dPt>
            <c:idx val="2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'Zestawienie ogólnokrajowe'!$C$53:$F$53</c:f>
              <c:strCache>
                <c:ptCount val="4"/>
                <c:pt idx="0">
                  <c:v>warunki przyłączenia</c:v>
                </c:pt>
                <c:pt idx="1">
                  <c:v>umowę przyłączeniową</c:v>
                </c:pt>
                <c:pt idx="2">
                  <c:v>decyzję środowiskową</c:v>
                </c:pt>
                <c:pt idx="3">
                  <c:v>pozwolenie budowlane</c:v>
                </c:pt>
              </c:strCache>
            </c:strRef>
          </c:cat>
          <c:val>
            <c:numRef>
              <c:f>'Zestawienie ogólnokrajowe'!$C$57:$F$57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0.42499999999999999</c:v>
                </c:pt>
                <c:pt idx="3">
                  <c:v>0.3125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7785032"/>
        <c:axId val="227785424"/>
      </c:barChart>
      <c:catAx>
        <c:axId val="227785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227785424"/>
        <c:crosses val="autoZero"/>
        <c:auto val="1"/>
        <c:lblAlgn val="ctr"/>
        <c:lblOffset val="100"/>
        <c:noMultiLvlLbl val="0"/>
      </c:catAx>
      <c:valAx>
        <c:axId val="22778542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227785032"/>
        <c:crosses val="autoZero"/>
        <c:crossBetween val="between"/>
      </c:valAx>
      <c:spPr>
        <a:solidFill>
          <a:sysClr val="window" lastClr="FFFFFF">
            <a:lumMod val="95000"/>
          </a:sysClr>
        </a:solidFill>
      </c:spPr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projektów (jeszcze niewybudowanych), które uzyskały pozwolenia budowlane w poszczególnych latach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pl-PL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mocy'!$D$10</c:f>
              <c:strCache>
                <c:ptCount val="1"/>
                <c:pt idx="0">
                  <c:v>moc</c:v>
                </c:pt>
              </c:strCache>
            </c:strRef>
          </c:tx>
          <c:invertIfNegative val="0"/>
          <c:cat>
            <c:strRef>
              <c:f>'Projekty z danego zakresu mocy'!$I$8:$N$8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mocy'!$I$10:$N$10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79968"/>
        <c:axId val="227679576"/>
      </c:barChart>
      <c:catAx>
        <c:axId val="2276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27679576"/>
        <c:crosses val="autoZero"/>
        <c:auto val="1"/>
        <c:lblAlgn val="ctr"/>
        <c:lblOffset val="100"/>
        <c:noMultiLvlLbl val="0"/>
      </c:catAx>
      <c:valAx>
        <c:axId val="2276795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227679968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wydanych pozwoleń budowlanych w poszczególnych latach dla projektów jeszcze niewybudowanych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'Projekty z danego zakresu mocy'!$D$9</c:f>
              <c:strCache>
                <c:ptCount val="1"/>
                <c:pt idx="0">
                  <c:v>liczba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'Projekty z danego zakresu mocy'!$I$8:$N$8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 do końca lipca</c:v>
                </c:pt>
              </c:strCache>
            </c:strRef>
          </c:cat>
          <c:val>
            <c:numRef>
              <c:f>'Projekty z danego zakresu mocy'!$I$9:$N$9</c:f>
              <c:numCache>
                <c:formatCode>_-* #\ ##0\ _z_ł_-;\-* #\ ##0\ _z_ł_-;_-* "-"??\ _z_ł_-;_-@_-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80360"/>
        <c:axId val="227678792"/>
      </c:barChart>
      <c:catAx>
        <c:axId val="227680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27678792"/>
        <c:crosses val="autoZero"/>
        <c:auto val="1"/>
        <c:lblAlgn val="ctr"/>
        <c:lblOffset val="100"/>
        <c:noMultiLvlLbl val="0"/>
      </c:catAx>
      <c:valAx>
        <c:axId val="2276787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227680360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diagrams/_rels/data2.xml.rels><?xml version="1.0" encoding="UTF-8" standalone="yes"?>
<Relationships xmlns="http://schemas.openxmlformats.org/package/2006/relationships"><Relationship Id="rId3" Type="http://schemas.openxmlformats.org/officeDocument/2006/relationships/hyperlink" Target="#'Zwyci&#281;zcy Aukcji wiatr''2018'!A1"/><Relationship Id="rId7" Type="http://schemas.openxmlformats.org/officeDocument/2006/relationships/hyperlink" Target="#Mapy!A1"/><Relationship Id="rId2" Type="http://schemas.openxmlformats.org/officeDocument/2006/relationships/hyperlink" Target="#'Zestawienie og&#243;lnokrajowe'!A1"/><Relationship Id="rId1" Type="http://schemas.openxmlformats.org/officeDocument/2006/relationships/hyperlink" Target="#'Lista projekt&#243;w wiatrowych'!A1"/><Relationship Id="rId6" Type="http://schemas.openxmlformats.org/officeDocument/2006/relationships/hyperlink" Target="#'Projekty offshore'!A1"/><Relationship Id="rId5" Type="http://schemas.openxmlformats.org/officeDocument/2006/relationships/hyperlink" Target="#'Inwestorzy projekt&#243;w wiatrowych'!A1"/><Relationship Id="rId4" Type="http://schemas.openxmlformats.org/officeDocument/2006/relationships/hyperlink" Target="#'Projekty z danego zakresu mocy'!A1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2_3">
  <dgm:title val=""/>
  <dgm:desc val=""/>
  <dgm:catLst>
    <dgm:cat type="accent2" pri="11300"/>
  </dgm:catLst>
  <dgm:styleLbl name="node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>
        <a:shade val="80000"/>
      </a:schemeClr>
      <a:schemeClr val="accent2">
        <a:tint val="7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/>
    <dgm:txEffectClrLst/>
  </dgm:styleLbl>
  <dgm:styleLbl name="ln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shade val="80000"/>
        <a:alpha val="50000"/>
      </a:schemeClr>
      <a:schemeClr val="accent2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/>
    <dgm:txEffectClrLst/>
  </dgm:styleLbl>
  <dgm:styleLbl name="f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9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8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2_3">
  <dgm:title val=""/>
  <dgm:desc val=""/>
  <dgm:catLst>
    <dgm:cat type="accent2" pri="11300"/>
  </dgm:catLst>
  <dgm:styleLbl name="node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>
        <a:shade val="80000"/>
      </a:schemeClr>
      <a:schemeClr val="accent2">
        <a:tint val="7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/>
    <dgm:txEffectClrLst/>
  </dgm:styleLbl>
  <dgm:styleLbl name="ln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shade val="80000"/>
        <a:alpha val="50000"/>
      </a:schemeClr>
      <a:schemeClr val="accent2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/>
    <dgm:txEffectClrLst/>
  </dgm:styleLbl>
  <dgm:styleLbl name="f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9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8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8/layout/VerticalCurvedList" loCatId="list" qsTypeId="urn:microsoft.com/office/officeart/2005/8/quickstyle/simple3" qsCatId="simple" csTypeId="urn:microsoft.com/office/officeart/2005/8/colors/accent2_3" csCatId="accent2" phldr="1"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</dgm:spPr>
      <dgm:t>
        <a:bodyPr anchor="ctr"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520 projektów wiatrowych o łącznej mocy 7,46 GW</a:t>
          </a:r>
        </a:p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513 wydanych warunków przyłączenia do sieci oraz 460 zawartych umów przyłączeniowych</a:t>
          </a:r>
          <a:endParaRPr lang="pl-PL" sz="140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6FDC4231-973D-427C-9706-BCEFBA7337F7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  <a:effectLst>
          <a:softEdge rad="31750"/>
        </a:effectLst>
      </dgm:spPr>
      <dgm:t>
        <a:bodyPr/>
        <a:lstStyle/>
        <a:p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253 projekty z rozpoznanym inwestorem</a:t>
          </a:r>
        </a:p>
      </dgm:t>
    </dgm:pt>
    <dgm:pt modelId="{3C63C50E-7FA3-4AC2-AA63-5D16649CA24B}" type="parTrans" cxnId="{8F7A4E28-AB9B-4681-AC2B-20C64876C90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114A533C-ADC6-4906-9FA1-C8232DE7F94C}" type="sibTrans" cxnId="{8F7A4E28-AB9B-4681-AC2B-20C64876C90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FFFDB7B2-D5A4-4DC8-B1A5-2989CEB26B0F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</dgm:spPr>
      <dgm:t>
        <a:bodyPr/>
        <a:lstStyle/>
        <a:p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151 projektów wiatrowych o łącznej mocy ok. 2,48 GW możliwych do realizacji w Aukcji 2019</a:t>
          </a:r>
        </a:p>
      </dgm:t>
    </dgm:pt>
    <dgm:pt modelId="{71748FB0-23B4-4AC8-B0EF-575AEDBBE365}" type="parTrans" cxnId="{2629711F-CE94-43AC-A9B5-24F9CD2622BD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FDC36655-2946-4E98-84FE-4291FDEDED3E}" type="sibTrans" cxnId="{2629711F-CE94-43AC-A9B5-24F9CD2622BD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6063394C-AE18-4F02-A315-973B19932AD8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  <a:ln>
          <a:noFill/>
        </a:ln>
      </dgm:spPr>
      <dgm:t>
        <a:bodyPr/>
        <a:lstStyle/>
        <a:p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21 projektów, które wzięły udział w aukcji 3 dla projektów wiatrowych i PV &gt; 1MW o łącznej mocy 913 MW </a:t>
          </a:r>
        </a:p>
      </dgm:t>
    </dgm:pt>
    <dgm:pt modelId="{382776D7-5782-4617-AF97-C1919CC048BB}" type="sibTrans" cxnId="{F396E6C5-5C2E-4A6C-B27C-6B9470C7FE0D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9D636C26-2968-4120-8131-2141CDAB3ED1}" type="parTrans" cxnId="{F396E6C5-5C2E-4A6C-B27C-6B9470C7FE0D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49B6A10C-EDBE-426C-AC32-8A9357938342}" type="pres">
      <dgm:prSet presAssocID="{BB628022-1040-4C6A-884C-D79D3AFB5002}" presName="Name0" presStyleCnt="0">
        <dgm:presLayoutVars>
          <dgm:chMax val="7"/>
          <dgm:chPref val="7"/>
          <dgm:dir/>
        </dgm:presLayoutVars>
      </dgm:prSet>
      <dgm:spPr/>
      <dgm:t>
        <a:bodyPr/>
        <a:lstStyle/>
        <a:p>
          <a:endParaRPr lang="pl-PL"/>
        </a:p>
      </dgm:t>
    </dgm:pt>
    <dgm:pt modelId="{CDCD7572-B396-40BE-8023-741438195B45}" type="pres">
      <dgm:prSet presAssocID="{BB628022-1040-4C6A-884C-D79D3AFB5002}" presName="Name1" presStyleCnt="0"/>
      <dgm:spPr/>
    </dgm:pt>
    <dgm:pt modelId="{D8E10780-EF01-4762-8BDA-7111E0AD48BF}" type="pres">
      <dgm:prSet presAssocID="{BB628022-1040-4C6A-884C-D79D3AFB5002}" presName="cycle" presStyleCnt="0"/>
      <dgm:spPr/>
    </dgm:pt>
    <dgm:pt modelId="{0383B6F2-5660-48BA-902E-CBB492504B64}" type="pres">
      <dgm:prSet presAssocID="{BB628022-1040-4C6A-884C-D79D3AFB5002}" presName="srcNode" presStyleLbl="node1" presStyleIdx="0" presStyleCnt="4"/>
      <dgm:spPr/>
    </dgm:pt>
    <dgm:pt modelId="{3D7437B3-D91B-4E45-8BC3-946462B56207}" type="pres">
      <dgm:prSet presAssocID="{BB628022-1040-4C6A-884C-D79D3AFB5002}" presName="conn" presStyleLbl="parChTrans1D2" presStyleIdx="0" presStyleCnt="1"/>
      <dgm:spPr/>
      <dgm:t>
        <a:bodyPr/>
        <a:lstStyle/>
        <a:p>
          <a:endParaRPr lang="pl-PL"/>
        </a:p>
      </dgm:t>
    </dgm:pt>
    <dgm:pt modelId="{B014B0AB-3F7D-49AF-A273-2E4F9853C6ED}" type="pres">
      <dgm:prSet presAssocID="{BB628022-1040-4C6A-884C-D79D3AFB5002}" presName="extraNode" presStyleLbl="node1" presStyleIdx="0" presStyleCnt="4"/>
      <dgm:spPr/>
    </dgm:pt>
    <dgm:pt modelId="{A8F965BF-28EB-4215-8F9F-AE1FAE6EA9E1}" type="pres">
      <dgm:prSet presAssocID="{BB628022-1040-4C6A-884C-D79D3AFB5002}" presName="dstNode" presStyleLbl="node1" presStyleIdx="0" presStyleCnt="4"/>
      <dgm:spPr/>
    </dgm:pt>
    <dgm:pt modelId="{54E865DB-0B1C-4E97-90ED-B018888C3BE6}" type="pres">
      <dgm:prSet presAssocID="{4640858F-0A94-4BCA-949A-D552B575DEE5}" presName="text_1" presStyleLbl="node1" presStyleIdx="0" presStyleCnt="4">
        <dgm:presLayoutVars>
          <dgm:bulletEnabled val="1"/>
        </dgm:presLayoutVars>
      </dgm:prSet>
      <dgm:spPr/>
      <dgm:t>
        <a:bodyPr/>
        <a:lstStyle/>
        <a:p>
          <a:endParaRPr lang="pl-PL"/>
        </a:p>
      </dgm:t>
    </dgm:pt>
    <dgm:pt modelId="{7C6E4A80-6A34-40A8-87CF-3E4D2AAC7321}" type="pres">
      <dgm:prSet presAssocID="{4640858F-0A94-4BCA-949A-D552B575DEE5}" presName="accent_1" presStyleCnt="0"/>
      <dgm:spPr/>
    </dgm:pt>
    <dgm:pt modelId="{595E3917-7F05-45BF-9A08-278731D2A949}" type="pres">
      <dgm:prSet presAssocID="{4640858F-0A94-4BCA-949A-D552B575DEE5}" presName="accentRepeatNode" presStyleLbl="solidFgAcc1" presStyleIdx="0" presStyleCnt="4"/>
      <dgm:spPr>
        <a:solidFill>
          <a:schemeClr val="bg1">
            <a:alpha val="50000"/>
          </a:schemeClr>
        </a:solidFill>
        <a:ln>
          <a:solidFill>
            <a:schemeClr val="accent2">
              <a:shade val="80000"/>
              <a:hueOff val="-11957"/>
              <a:satOff val="-1341"/>
              <a:lumOff val="8560"/>
            </a:schemeClr>
          </a:solidFill>
        </a:ln>
      </dgm:spPr>
      <dgm:t>
        <a:bodyPr/>
        <a:lstStyle/>
        <a:p>
          <a:endParaRPr lang="pl-PL"/>
        </a:p>
      </dgm:t>
    </dgm:pt>
    <dgm:pt modelId="{65CA3C02-4C14-469F-A30F-C6667634165A}" type="pres">
      <dgm:prSet presAssocID="{6FDC4231-973D-427C-9706-BCEFBA7337F7}" presName="text_2" presStyleLbl="node1" presStyleIdx="1" presStyleCnt="4">
        <dgm:presLayoutVars>
          <dgm:bulletEnabled val="1"/>
        </dgm:presLayoutVars>
      </dgm:prSet>
      <dgm:spPr/>
      <dgm:t>
        <a:bodyPr/>
        <a:lstStyle/>
        <a:p>
          <a:endParaRPr lang="pl-PL"/>
        </a:p>
      </dgm:t>
    </dgm:pt>
    <dgm:pt modelId="{D9E9B387-B922-4F68-BC11-702914FEBFCD}" type="pres">
      <dgm:prSet presAssocID="{6FDC4231-973D-427C-9706-BCEFBA7337F7}" presName="accent_2" presStyleCnt="0"/>
      <dgm:spPr/>
    </dgm:pt>
    <dgm:pt modelId="{56B68BD7-3D50-4A28-9EAB-AE015E4BF14F}" type="pres">
      <dgm:prSet presAssocID="{6FDC4231-973D-427C-9706-BCEFBA7337F7}" presName="accentRepeatNode" presStyleLbl="solidFgAcc1" presStyleIdx="1" presStyleCnt="4"/>
      <dgm:spPr>
        <a:solidFill>
          <a:schemeClr val="bg1">
            <a:alpha val="50000"/>
          </a:schemeClr>
        </a:solidFill>
      </dgm:spPr>
      <dgm:t>
        <a:bodyPr/>
        <a:lstStyle/>
        <a:p>
          <a:endParaRPr lang="pl-PL"/>
        </a:p>
      </dgm:t>
    </dgm:pt>
    <dgm:pt modelId="{B6A57D4E-FAD7-4420-B5CD-DD3EBBE1D019}" type="pres">
      <dgm:prSet presAssocID="{FFFDB7B2-D5A4-4DC8-B1A5-2989CEB26B0F}" presName="text_3" presStyleLbl="node1" presStyleIdx="2" presStyleCnt="4">
        <dgm:presLayoutVars>
          <dgm:bulletEnabled val="1"/>
        </dgm:presLayoutVars>
      </dgm:prSet>
      <dgm:spPr/>
      <dgm:t>
        <a:bodyPr/>
        <a:lstStyle/>
        <a:p>
          <a:endParaRPr lang="pl-PL"/>
        </a:p>
      </dgm:t>
    </dgm:pt>
    <dgm:pt modelId="{B8044B1E-5501-457C-B115-0CE939A8B1A8}" type="pres">
      <dgm:prSet presAssocID="{FFFDB7B2-D5A4-4DC8-B1A5-2989CEB26B0F}" presName="accent_3" presStyleCnt="0"/>
      <dgm:spPr/>
    </dgm:pt>
    <dgm:pt modelId="{494C5228-966D-4C9C-BD8F-CA5B1E402CB9}" type="pres">
      <dgm:prSet presAssocID="{FFFDB7B2-D5A4-4DC8-B1A5-2989CEB26B0F}" presName="accentRepeatNode" presStyleLbl="solidFgAcc1" presStyleIdx="2" presStyleCnt="4"/>
      <dgm:spPr>
        <a:solidFill>
          <a:schemeClr val="bg1">
            <a:alpha val="50000"/>
          </a:schemeClr>
        </a:solidFill>
      </dgm:spPr>
      <dgm:t>
        <a:bodyPr/>
        <a:lstStyle/>
        <a:p>
          <a:endParaRPr lang="pl-PL"/>
        </a:p>
      </dgm:t>
    </dgm:pt>
    <dgm:pt modelId="{D7CAEBB3-2D7F-4872-A2CD-2230DF84FF1A}" type="pres">
      <dgm:prSet presAssocID="{6063394C-AE18-4F02-A315-973B19932AD8}" presName="text_4" presStyleLbl="node1" presStyleIdx="3" presStyleCnt="4" custScaleY="120642">
        <dgm:presLayoutVars>
          <dgm:bulletEnabled val="1"/>
        </dgm:presLayoutVars>
      </dgm:prSet>
      <dgm:spPr/>
      <dgm:t>
        <a:bodyPr/>
        <a:lstStyle/>
        <a:p>
          <a:endParaRPr lang="pl-PL"/>
        </a:p>
      </dgm:t>
    </dgm:pt>
    <dgm:pt modelId="{3E2018E2-F260-4FEE-8768-18024C76F8E9}" type="pres">
      <dgm:prSet presAssocID="{6063394C-AE18-4F02-A315-973B19932AD8}" presName="accent_4" presStyleCnt="0"/>
      <dgm:spPr/>
    </dgm:pt>
    <dgm:pt modelId="{026D36DB-8CFB-42D9-93C6-7F0E60A5768B}" type="pres">
      <dgm:prSet presAssocID="{6063394C-AE18-4F02-A315-973B19932AD8}" presName="accentRepeatNode" presStyleLbl="solidFgAcc1" presStyleIdx="3" presStyleCnt="4"/>
      <dgm:spPr>
        <a:solidFill>
          <a:schemeClr val="bg1">
            <a:alpha val="50000"/>
          </a:schemeClr>
        </a:solidFill>
      </dgm:spPr>
      <dgm:t>
        <a:bodyPr/>
        <a:lstStyle/>
        <a:p>
          <a:endParaRPr lang="pl-PL"/>
        </a:p>
      </dgm:t>
    </dgm:pt>
  </dgm:ptLst>
  <dgm:cxnLst>
    <dgm:cxn modelId="{F841CECC-7E21-48E7-A0F4-D79550CD9314}" type="presOf" srcId="{4640858F-0A94-4BCA-949A-D552B575DEE5}" destId="{54E865DB-0B1C-4E97-90ED-B018888C3BE6}" srcOrd="0" destOrd="0" presId="urn:microsoft.com/office/officeart/2008/layout/VerticalCurvedList"/>
    <dgm:cxn modelId="{8F7A4E28-AB9B-4681-AC2B-20C64876C907}" srcId="{BB628022-1040-4C6A-884C-D79D3AFB5002}" destId="{6FDC4231-973D-427C-9706-BCEFBA7337F7}" srcOrd="1" destOrd="0" parTransId="{3C63C50E-7FA3-4AC2-AA63-5D16649CA24B}" sibTransId="{114A533C-ADC6-4906-9FA1-C8232DE7F94C}"/>
    <dgm:cxn modelId="{02AD4B66-0477-4298-BFA9-C45B730C7D53}" type="presOf" srcId="{6063394C-AE18-4F02-A315-973B19932AD8}" destId="{D7CAEBB3-2D7F-4872-A2CD-2230DF84FF1A}" srcOrd="0" destOrd="0" presId="urn:microsoft.com/office/officeart/2008/layout/VerticalCurvedList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237CD54C-839F-4C7A-8B51-12A2C846DD13}" type="presOf" srcId="{BB628022-1040-4C6A-884C-D79D3AFB5002}" destId="{49B6A10C-EDBE-426C-AC32-8A9357938342}" srcOrd="0" destOrd="0" presId="urn:microsoft.com/office/officeart/2008/layout/VerticalCurvedList"/>
    <dgm:cxn modelId="{2629711F-CE94-43AC-A9B5-24F9CD2622BD}" srcId="{BB628022-1040-4C6A-884C-D79D3AFB5002}" destId="{FFFDB7B2-D5A4-4DC8-B1A5-2989CEB26B0F}" srcOrd="2" destOrd="0" parTransId="{71748FB0-23B4-4AC8-B0EF-575AEDBBE365}" sibTransId="{FDC36655-2946-4E98-84FE-4291FDEDED3E}"/>
    <dgm:cxn modelId="{F396E6C5-5C2E-4A6C-B27C-6B9470C7FE0D}" srcId="{BB628022-1040-4C6A-884C-D79D3AFB5002}" destId="{6063394C-AE18-4F02-A315-973B19932AD8}" srcOrd="3" destOrd="0" parTransId="{9D636C26-2968-4120-8131-2141CDAB3ED1}" sibTransId="{382776D7-5782-4617-AF97-C1919CC048BB}"/>
    <dgm:cxn modelId="{68B9651B-CB85-4DB0-A885-5CD90420576A}" type="presOf" srcId="{FFFDB7B2-D5A4-4DC8-B1A5-2989CEB26B0F}" destId="{B6A57D4E-FAD7-4420-B5CD-DD3EBBE1D019}" srcOrd="0" destOrd="0" presId="urn:microsoft.com/office/officeart/2008/layout/VerticalCurvedList"/>
    <dgm:cxn modelId="{DDD358D6-9A08-4051-BEDD-C3510BFA8A4D}" type="presOf" srcId="{5EE1FEBE-0FE5-4D5D-9BD4-52C7A19DBC7D}" destId="{3D7437B3-D91B-4E45-8BC3-946462B56207}" srcOrd="0" destOrd="0" presId="urn:microsoft.com/office/officeart/2008/layout/VerticalCurvedList"/>
    <dgm:cxn modelId="{E41F7D27-AA57-4A58-AB2A-47FC21E002AE}" type="presOf" srcId="{6FDC4231-973D-427C-9706-BCEFBA7337F7}" destId="{65CA3C02-4C14-469F-A30F-C6667634165A}" srcOrd="0" destOrd="0" presId="urn:microsoft.com/office/officeart/2008/layout/VerticalCurvedList"/>
    <dgm:cxn modelId="{90AB7A1A-E9FA-4B49-B9EF-37149DBC5DAE}" type="presParOf" srcId="{49B6A10C-EDBE-426C-AC32-8A9357938342}" destId="{CDCD7572-B396-40BE-8023-741438195B45}" srcOrd="0" destOrd="0" presId="urn:microsoft.com/office/officeart/2008/layout/VerticalCurvedList"/>
    <dgm:cxn modelId="{461CBBA1-C9B0-40A9-A6DB-FC6800E80614}" type="presParOf" srcId="{CDCD7572-B396-40BE-8023-741438195B45}" destId="{D8E10780-EF01-4762-8BDA-7111E0AD48BF}" srcOrd="0" destOrd="0" presId="urn:microsoft.com/office/officeart/2008/layout/VerticalCurvedList"/>
    <dgm:cxn modelId="{465B0CA6-D3BB-47AB-9E3B-AA097A8FD75F}" type="presParOf" srcId="{D8E10780-EF01-4762-8BDA-7111E0AD48BF}" destId="{0383B6F2-5660-48BA-902E-CBB492504B64}" srcOrd="0" destOrd="0" presId="urn:microsoft.com/office/officeart/2008/layout/VerticalCurvedList"/>
    <dgm:cxn modelId="{76B83111-ABE8-4ABA-A64B-8E8C86DA5216}" type="presParOf" srcId="{D8E10780-EF01-4762-8BDA-7111E0AD48BF}" destId="{3D7437B3-D91B-4E45-8BC3-946462B56207}" srcOrd="1" destOrd="0" presId="urn:microsoft.com/office/officeart/2008/layout/VerticalCurvedList"/>
    <dgm:cxn modelId="{D44A2D18-0A33-4049-A243-4812B786E150}" type="presParOf" srcId="{D8E10780-EF01-4762-8BDA-7111E0AD48BF}" destId="{B014B0AB-3F7D-49AF-A273-2E4F9853C6ED}" srcOrd="2" destOrd="0" presId="urn:microsoft.com/office/officeart/2008/layout/VerticalCurvedList"/>
    <dgm:cxn modelId="{F0B7DC75-64C9-4F12-8D60-8C1852305538}" type="presParOf" srcId="{D8E10780-EF01-4762-8BDA-7111E0AD48BF}" destId="{A8F965BF-28EB-4215-8F9F-AE1FAE6EA9E1}" srcOrd="3" destOrd="0" presId="urn:microsoft.com/office/officeart/2008/layout/VerticalCurvedList"/>
    <dgm:cxn modelId="{94C9EAFC-EA98-410F-A53A-A992A4BCB96C}" type="presParOf" srcId="{CDCD7572-B396-40BE-8023-741438195B45}" destId="{54E865DB-0B1C-4E97-90ED-B018888C3BE6}" srcOrd="1" destOrd="0" presId="urn:microsoft.com/office/officeart/2008/layout/VerticalCurvedList"/>
    <dgm:cxn modelId="{6AD45E65-C4E4-4053-B5E3-C53E41218591}" type="presParOf" srcId="{CDCD7572-B396-40BE-8023-741438195B45}" destId="{7C6E4A80-6A34-40A8-87CF-3E4D2AAC7321}" srcOrd="2" destOrd="0" presId="urn:microsoft.com/office/officeart/2008/layout/VerticalCurvedList"/>
    <dgm:cxn modelId="{31642A0A-5C3F-46B6-93CF-670ACDBEB595}" type="presParOf" srcId="{7C6E4A80-6A34-40A8-87CF-3E4D2AAC7321}" destId="{595E3917-7F05-45BF-9A08-278731D2A949}" srcOrd="0" destOrd="0" presId="urn:microsoft.com/office/officeart/2008/layout/VerticalCurvedList"/>
    <dgm:cxn modelId="{9B51BB5A-2D74-45DF-A1E7-B6A0C98137C6}" type="presParOf" srcId="{CDCD7572-B396-40BE-8023-741438195B45}" destId="{65CA3C02-4C14-469F-A30F-C6667634165A}" srcOrd="3" destOrd="0" presId="urn:microsoft.com/office/officeart/2008/layout/VerticalCurvedList"/>
    <dgm:cxn modelId="{2FF74FD3-5A90-4315-8110-F2D9C63AC339}" type="presParOf" srcId="{CDCD7572-B396-40BE-8023-741438195B45}" destId="{D9E9B387-B922-4F68-BC11-702914FEBFCD}" srcOrd="4" destOrd="0" presId="urn:microsoft.com/office/officeart/2008/layout/VerticalCurvedList"/>
    <dgm:cxn modelId="{FBEC1B50-B803-47ED-B907-095936BAEEE8}" type="presParOf" srcId="{D9E9B387-B922-4F68-BC11-702914FEBFCD}" destId="{56B68BD7-3D50-4A28-9EAB-AE015E4BF14F}" srcOrd="0" destOrd="0" presId="urn:microsoft.com/office/officeart/2008/layout/VerticalCurvedList"/>
    <dgm:cxn modelId="{39B940E6-C333-43B4-9ADD-FC3E4089B05B}" type="presParOf" srcId="{CDCD7572-B396-40BE-8023-741438195B45}" destId="{B6A57D4E-FAD7-4420-B5CD-DD3EBBE1D019}" srcOrd="5" destOrd="0" presId="urn:microsoft.com/office/officeart/2008/layout/VerticalCurvedList"/>
    <dgm:cxn modelId="{55D2CBFE-A31C-4013-89B0-B9B4FDD581A4}" type="presParOf" srcId="{CDCD7572-B396-40BE-8023-741438195B45}" destId="{B8044B1E-5501-457C-B115-0CE939A8B1A8}" srcOrd="6" destOrd="0" presId="urn:microsoft.com/office/officeart/2008/layout/VerticalCurvedList"/>
    <dgm:cxn modelId="{6065F3D1-5607-472C-B629-715B221BF401}" type="presParOf" srcId="{B8044B1E-5501-457C-B115-0CE939A8B1A8}" destId="{494C5228-966D-4C9C-BD8F-CA5B1E402CB9}" srcOrd="0" destOrd="0" presId="urn:microsoft.com/office/officeart/2008/layout/VerticalCurvedList"/>
    <dgm:cxn modelId="{C9D80A90-2A82-45F7-A847-360F09EBFC7B}" type="presParOf" srcId="{CDCD7572-B396-40BE-8023-741438195B45}" destId="{D7CAEBB3-2D7F-4872-A2CD-2230DF84FF1A}" srcOrd="7" destOrd="0" presId="urn:microsoft.com/office/officeart/2008/layout/VerticalCurvedList"/>
    <dgm:cxn modelId="{C23FA452-590B-4EEE-9DE3-1B08108B3BF9}" type="presParOf" srcId="{CDCD7572-B396-40BE-8023-741438195B45}" destId="{3E2018E2-F260-4FEE-8768-18024C76F8E9}" srcOrd="8" destOrd="0" presId="urn:microsoft.com/office/officeart/2008/layout/VerticalCurvedList"/>
    <dgm:cxn modelId="{1C419972-4CA7-4504-B0E5-FDBA587563E4}" type="presParOf" srcId="{3E2018E2-F260-4FEE-8768-18024C76F8E9}" destId="{026D36DB-8CFB-42D9-93C6-7F0E60A5768B}" srcOrd="0" destOrd="0" presId="urn:microsoft.com/office/officeart/2008/layout/VerticalCurvedList"/>
  </dgm:cxnLst>
  <dgm:bg/>
  <dgm:whole/>
  <dgm:extLst>
    <a:ext uri="http://schemas.microsoft.com/office/drawing/2008/diagram">
      <dsp:dataModelExt xmlns:dsp="http://schemas.microsoft.com/office/drawing/2008/diagram" relId="rId7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8/layout/VerticalCurvedList" loCatId="list" qsTypeId="urn:microsoft.com/office/officeart/2005/8/quickstyle/simple3" qsCatId="simple" csTypeId="urn:microsoft.com/office/officeart/2005/8/colors/accent2_3" csCatId="accent2" phldr="1"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</dgm:spPr>
      <dgm:t>
        <a:bodyPr anchor="ctr"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Lista projektów</a:t>
          </a:r>
        </a:p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Zakładka zawiera szczegółowe informacje o projekcie, takie jak: lokalizacja, moc przyłączeniowa, inwestor, daty wydania pozwoleń budowlanych, decyzji środowiskowych, warunków przyłączenia oraz umów przyłączeniowych do sieci i in.</a:t>
          </a:r>
          <a:endParaRPr lang="pl-PL" sz="105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 tooltip=" "/>
          </dgm14:cNvPr>
        </a:ext>
      </dgm:extLs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6FDC4231-973D-427C-9706-BCEFBA7337F7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  <a:effectLst>
          <a:softEdge rad="31750"/>
        </a:effectLst>
      </dgm:spPr>
      <dgm:t>
        <a:bodyPr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Zestawienie ogólnokrajowe</a:t>
          </a:r>
        </a:p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Analiza statystyczna projektów wiatrowych z uwagi na etap zaawansowania projektów</a:t>
          </a:r>
          <a:endParaRPr lang="pl-PL" sz="105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2" tooltip=" "/>
          </dgm14:cNvPr>
        </a:ext>
      </dgm:extLst>
    </dgm:pt>
    <dgm:pt modelId="{3C63C50E-7FA3-4AC2-AA63-5D16649CA24B}" type="parTrans" cxnId="{8F7A4E28-AB9B-4681-AC2B-20C64876C90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114A533C-ADC6-4906-9FA1-C8232DE7F94C}" type="sibTrans" cxnId="{8F7A4E28-AB9B-4681-AC2B-20C64876C90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2F54B183-4216-4959-A639-7CC159F61F99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</dgm:spPr>
      <dgm:t>
        <a:bodyPr anchor="ctr"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Lista zwycięzców aukcji wiatrowej 2018</a:t>
          </a:r>
        </a:p>
        <a:p>
          <a:pPr algn="l"/>
          <a:r>
            <a:rPr lang="pl-PL" sz="1050" b="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Zwycięzcy aukcji OZE dla projektów wiatrowych i fotowoltaicznych powyżej 1 MW </a:t>
          </a: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3" tooltip=" "/>
          </dgm14:cNvPr>
        </a:ext>
      </dgm:extLst>
    </dgm:pt>
    <dgm:pt modelId="{4773236C-D6AF-42C1-8953-8A7BF837B36A}" type="parTrans" cxnId="{E951A559-111D-4782-9E95-36A46271F2F1}">
      <dgm:prSet/>
      <dgm:spPr/>
      <dgm:t>
        <a:bodyPr/>
        <a:lstStyle/>
        <a:p>
          <a:endParaRPr lang="pl-PL"/>
        </a:p>
      </dgm:t>
    </dgm:pt>
    <dgm:pt modelId="{7E83EC55-E7A6-42E6-BD52-D58884273052}" type="sibTrans" cxnId="{E951A559-111D-4782-9E95-36A46271F2F1}">
      <dgm:prSet/>
      <dgm:spPr/>
      <dgm:t>
        <a:bodyPr/>
        <a:lstStyle/>
        <a:p>
          <a:endParaRPr lang="pl-PL"/>
        </a:p>
      </dgm:t>
    </dgm:pt>
    <dgm:pt modelId="{A2AC809A-5408-4849-B29C-76F6CFCA79F7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  <a:ln>
          <a:noFill/>
        </a:ln>
      </dgm:spPr>
      <dgm:t>
        <a:bodyPr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Projekty wiatrowe z dowolnego zakresu mocy</a:t>
          </a:r>
        </a:p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Analiza statystyczna projektów wiatrowych z dowolnego przedziału mocy przyłączeniowej</a:t>
          </a:r>
          <a:endParaRPr lang="pl-PL" sz="140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4" tooltip=" "/>
          </dgm14:cNvPr>
        </a:ext>
      </dgm:extLst>
    </dgm:pt>
    <dgm:pt modelId="{CFD7AAB8-87A3-43CC-A6D4-22AD1AE81D54}" type="parTrans" cxnId="{13D18A62-A154-4D29-A9E7-38A1A01D5C65}">
      <dgm:prSet/>
      <dgm:spPr/>
      <dgm:t>
        <a:bodyPr/>
        <a:lstStyle/>
        <a:p>
          <a:endParaRPr lang="pl-PL"/>
        </a:p>
      </dgm:t>
    </dgm:pt>
    <dgm:pt modelId="{59B31E94-30F1-464C-B2C0-875D7B017FED}" type="sibTrans" cxnId="{13D18A62-A154-4D29-A9E7-38A1A01D5C65}">
      <dgm:prSet/>
      <dgm:spPr/>
      <dgm:t>
        <a:bodyPr/>
        <a:lstStyle/>
        <a:p>
          <a:endParaRPr lang="pl-PL"/>
        </a:p>
      </dgm:t>
    </dgm:pt>
    <dgm:pt modelId="{F1664325-DF4F-4830-A5DA-3077AD82C89A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  <a:ln>
          <a:noFill/>
        </a:ln>
      </dgm:spPr>
      <dgm:t>
        <a:bodyPr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Inwestorzy projektów wiatrowych</a:t>
          </a:r>
        </a:p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Analiza statystyczna spółek holdingowych z największą ilością planowanych instalacji wiatrowych</a:t>
          </a:r>
          <a:endParaRPr lang="pl-PL" sz="140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5" tooltip=" "/>
          </dgm14:cNvPr>
        </a:ext>
      </dgm:extLst>
    </dgm:pt>
    <dgm:pt modelId="{B67743B4-BC88-48AB-93CC-7B93895258EB}" type="parTrans" cxnId="{2F8D8E17-8B30-44C7-BBA6-1A8E5F978A12}">
      <dgm:prSet/>
      <dgm:spPr/>
      <dgm:t>
        <a:bodyPr/>
        <a:lstStyle/>
        <a:p>
          <a:endParaRPr lang="pl-PL"/>
        </a:p>
      </dgm:t>
    </dgm:pt>
    <dgm:pt modelId="{28EE7F3C-50CC-4A05-B492-33359E1FBE95}" type="sibTrans" cxnId="{2F8D8E17-8B30-44C7-BBA6-1A8E5F978A12}">
      <dgm:prSet/>
      <dgm:spPr/>
      <dgm:t>
        <a:bodyPr/>
        <a:lstStyle/>
        <a:p>
          <a:endParaRPr lang="pl-PL"/>
        </a:p>
      </dgm:t>
    </dgm:pt>
    <dgm:pt modelId="{9382A2C5-350C-4654-9C47-30CAF7A1A8EC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</dgm:spPr>
      <dgm:t>
        <a:bodyPr anchor="ctr"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Projekty offshore</a:t>
          </a:r>
        </a:p>
        <a:p>
          <a:pPr algn="l"/>
          <a:r>
            <a:rPr lang="pl-PL" sz="1050" b="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Lista planowanych inwestycji w morskie farmy wiatrowe</a:t>
          </a:r>
          <a:endParaRPr lang="pl-PL" sz="1400" b="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6" tooltip=" "/>
          </dgm14:cNvPr>
        </a:ext>
      </dgm:extLst>
    </dgm:pt>
    <dgm:pt modelId="{3AF2F64E-C58C-47FD-BF51-59CC780D4360}" type="parTrans" cxnId="{D7DA6992-948D-4624-9F23-03CDB1E26D55}">
      <dgm:prSet/>
      <dgm:spPr/>
      <dgm:t>
        <a:bodyPr/>
        <a:lstStyle/>
        <a:p>
          <a:endParaRPr lang="pl-PL"/>
        </a:p>
      </dgm:t>
    </dgm:pt>
    <dgm:pt modelId="{237C45A3-2A71-4D17-BC00-6405135BD6B7}" type="sibTrans" cxnId="{D7DA6992-948D-4624-9F23-03CDB1E26D55}">
      <dgm:prSet/>
      <dgm:spPr/>
      <dgm:t>
        <a:bodyPr/>
        <a:lstStyle/>
        <a:p>
          <a:endParaRPr lang="pl-PL"/>
        </a:p>
      </dgm:t>
    </dgm:pt>
    <dgm:pt modelId="{034FDC75-33F0-414C-8EDE-26062793BF27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  <a:ln>
          <a:noFill/>
        </a:ln>
      </dgm:spPr>
      <dgm:t>
        <a:bodyPr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Mapy</a:t>
          </a:r>
        </a:p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Rozkład przestrzenny projektów wiatrowych na mapie Polski</a:t>
          </a:r>
          <a:endParaRPr lang="pl-PL" sz="140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7" tooltip=" "/>
          </dgm14:cNvPr>
        </a:ext>
      </dgm:extLst>
    </dgm:pt>
    <dgm:pt modelId="{EDC319F1-E9E2-4DAC-8F53-C33ACA227819}" type="parTrans" cxnId="{283AD56E-75A3-4B5B-B029-D026ACD86E6E}">
      <dgm:prSet/>
      <dgm:spPr/>
      <dgm:t>
        <a:bodyPr/>
        <a:lstStyle/>
        <a:p>
          <a:endParaRPr lang="pl-PL"/>
        </a:p>
      </dgm:t>
    </dgm:pt>
    <dgm:pt modelId="{1A01F16E-A744-4697-BD66-31832CDABC3E}" type="sibTrans" cxnId="{283AD56E-75A3-4B5B-B029-D026ACD86E6E}">
      <dgm:prSet/>
      <dgm:spPr/>
      <dgm:t>
        <a:bodyPr/>
        <a:lstStyle/>
        <a:p>
          <a:endParaRPr lang="pl-PL"/>
        </a:p>
      </dgm:t>
    </dgm:pt>
    <dgm:pt modelId="{49B6A10C-EDBE-426C-AC32-8A9357938342}" type="pres">
      <dgm:prSet presAssocID="{BB628022-1040-4C6A-884C-D79D3AFB5002}" presName="Name0" presStyleCnt="0">
        <dgm:presLayoutVars>
          <dgm:chMax val="7"/>
          <dgm:chPref val="7"/>
          <dgm:dir val="rev"/>
        </dgm:presLayoutVars>
      </dgm:prSet>
      <dgm:spPr/>
      <dgm:t>
        <a:bodyPr/>
        <a:lstStyle/>
        <a:p>
          <a:endParaRPr lang="pl-PL"/>
        </a:p>
      </dgm:t>
    </dgm:pt>
    <dgm:pt modelId="{CDCD7572-B396-40BE-8023-741438195B45}" type="pres">
      <dgm:prSet presAssocID="{BB628022-1040-4C6A-884C-D79D3AFB5002}" presName="Name1" presStyleCnt="0"/>
      <dgm:spPr/>
    </dgm:pt>
    <dgm:pt modelId="{D8E10780-EF01-4762-8BDA-7111E0AD48BF}" type="pres">
      <dgm:prSet presAssocID="{BB628022-1040-4C6A-884C-D79D3AFB5002}" presName="cycle" presStyleCnt="0"/>
      <dgm:spPr/>
    </dgm:pt>
    <dgm:pt modelId="{0383B6F2-5660-48BA-902E-CBB492504B64}" type="pres">
      <dgm:prSet presAssocID="{BB628022-1040-4C6A-884C-D79D3AFB5002}" presName="srcNode" presStyleLbl="node1" presStyleIdx="0" presStyleCnt="7"/>
      <dgm:spPr/>
    </dgm:pt>
    <dgm:pt modelId="{3D7437B3-D91B-4E45-8BC3-946462B56207}" type="pres">
      <dgm:prSet presAssocID="{BB628022-1040-4C6A-884C-D79D3AFB5002}" presName="conn" presStyleLbl="parChTrans1D2" presStyleIdx="0" presStyleCnt="1"/>
      <dgm:spPr/>
      <dgm:t>
        <a:bodyPr/>
        <a:lstStyle/>
        <a:p>
          <a:endParaRPr lang="pl-PL"/>
        </a:p>
      </dgm:t>
    </dgm:pt>
    <dgm:pt modelId="{B014B0AB-3F7D-49AF-A273-2E4F9853C6ED}" type="pres">
      <dgm:prSet presAssocID="{BB628022-1040-4C6A-884C-D79D3AFB5002}" presName="extraNode" presStyleLbl="node1" presStyleIdx="0" presStyleCnt="7"/>
      <dgm:spPr/>
    </dgm:pt>
    <dgm:pt modelId="{A8F965BF-28EB-4215-8F9F-AE1FAE6EA9E1}" type="pres">
      <dgm:prSet presAssocID="{BB628022-1040-4C6A-884C-D79D3AFB5002}" presName="dstNode" presStyleLbl="node1" presStyleIdx="0" presStyleCnt="7"/>
      <dgm:spPr/>
    </dgm:pt>
    <dgm:pt modelId="{54E865DB-0B1C-4E97-90ED-B018888C3BE6}" type="pres">
      <dgm:prSet presAssocID="{4640858F-0A94-4BCA-949A-D552B575DEE5}" presName="text_1" presStyleLbl="node1" presStyleIdx="0" presStyleCnt="7" custScaleY="125622">
        <dgm:presLayoutVars>
          <dgm:bulletEnabled val="1"/>
        </dgm:presLayoutVars>
      </dgm:prSet>
      <dgm:spPr/>
      <dgm:t>
        <a:bodyPr/>
        <a:lstStyle/>
        <a:p>
          <a:endParaRPr lang="pl-PL"/>
        </a:p>
      </dgm:t>
    </dgm:pt>
    <dgm:pt modelId="{7C6E4A80-6A34-40A8-87CF-3E4D2AAC7321}" type="pres">
      <dgm:prSet presAssocID="{4640858F-0A94-4BCA-949A-D552B575DEE5}" presName="accent_1" presStyleCnt="0"/>
      <dgm:spPr/>
    </dgm:pt>
    <dgm:pt modelId="{595E3917-7F05-45BF-9A08-278731D2A949}" type="pres">
      <dgm:prSet presAssocID="{4640858F-0A94-4BCA-949A-D552B575DEE5}" presName="accentRepeatNode" presStyleLbl="solidFgAcc1" presStyleIdx="0" presStyleCnt="7"/>
      <dgm:spPr>
        <a:solidFill>
          <a:schemeClr val="accent2">
            <a:lumMod val="20000"/>
            <a:lumOff val="80000"/>
            <a:alpha val="50000"/>
          </a:schemeClr>
        </a:solidFill>
        <a:ln>
          <a:solidFill>
            <a:schemeClr val="accent2">
              <a:shade val="80000"/>
              <a:hueOff val="-11957"/>
              <a:satOff val="-1341"/>
              <a:lumOff val="8560"/>
            </a:schemeClr>
          </a:solidFill>
        </a:ln>
      </dgm:spPr>
      <dgm:t>
        <a:bodyPr/>
        <a:lstStyle/>
        <a:p>
          <a:endParaRPr lang="pl-PL"/>
        </a:p>
      </dgm:t>
    </dgm:pt>
    <dgm:pt modelId="{D137E910-0604-4FAB-900B-17D08ADEAB1C}" type="pres">
      <dgm:prSet presAssocID="{2F54B183-4216-4959-A639-7CC159F61F99}" presName="text_2" presStyleLbl="node1" presStyleIdx="1" presStyleCnt="7" custScaleY="111636">
        <dgm:presLayoutVars>
          <dgm:bulletEnabled val="1"/>
        </dgm:presLayoutVars>
      </dgm:prSet>
      <dgm:spPr/>
      <dgm:t>
        <a:bodyPr/>
        <a:lstStyle/>
        <a:p>
          <a:endParaRPr lang="pl-PL"/>
        </a:p>
      </dgm:t>
    </dgm:pt>
    <dgm:pt modelId="{053AE29E-D50B-40A2-A0AA-85C5ACCD413F}" type="pres">
      <dgm:prSet presAssocID="{2F54B183-4216-4959-A639-7CC159F61F99}" presName="accent_2" presStyleCnt="0"/>
      <dgm:spPr/>
    </dgm:pt>
    <dgm:pt modelId="{C9302D21-E250-4A3A-9656-179072DEC093}" type="pres">
      <dgm:prSet presAssocID="{2F54B183-4216-4959-A639-7CC159F61F99}" presName="accentRepeatNode" presStyleLbl="solidFgAcc1" presStyleIdx="1" presStyleCnt="7"/>
      <dgm:spPr>
        <a:solidFill>
          <a:schemeClr val="accent2">
            <a:lumMod val="20000"/>
            <a:lumOff val="80000"/>
            <a:alpha val="50000"/>
          </a:schemeClr>
        </a:solidFill>
      </dgm:spPr>
      <dgm:t>
        <a:bodyPr/>
        <a:lstStyle/>
        <a:p>
          <a:endParaRPr lang="pl-PL"/>
        </a:p>
      </dgm:t>
    </dgm:pt>
    <dgm:pt modelId="{5608F505-B2E6-4118-82FB-959B2FB949D7}" type="pres">
      <dgm:prSet presAssocID="{9382A2C5-350C-4654-9C47-30CAF7A1A8EC}" presName="text_3" presStyleLbl="node1" presStyleIdx="2" presStyleCnt="7">
        <dgm:presLayoutVars>
          <dgm:bulletEnabled val="1"/>
        </dgm:presLayoutVars>
      </dgm:prSet>
      <dgm:spPr/>
      <dgm:t>
        <a:bodyPr/>
        <a:lstStyle/>
        <a:p>
          <a:endParaRPr lang="pl-PL"/>
        </a:p>
      </dgm:t>
    </dgm:pt>
    <dgm:pt modelId="{C2D9A0B8-6CB7-4F12-82E3-7669BBBDFD3B}" type="pres">
      <dgm:prSet presAssocID="{9382A2C5-350C-4654-9C47-30CAF7A1A8EC}" presName="accent_3" presStyleCnt="0"/>
      <dgm:spPr/>
    </dgm:pt>
    <dgm:pt modelId="{B0E4EEF6-B443-4ABF-B751-0D3501F0D358}" type="pres">
      <dgm:prSet presAssocID="{9382A2C5-350C-4654-9C47-30CAF7A1A8EC}" presName="accentRepeatNode" presStyleLbl="solidFgAcc1" presStyleIdx="2" presStyleCnt="7"/>
      <dgm:spPr>
        <a:solidFill>
          <a:schemeClr val="accent2">
            <a:lumMod val="20000"/>
            <a:lumOff val="80000"/>
            <a:alpha val="50000"/>
          </a:schemeClr>
        </a:solidFill>
      </dgm:spPr>
      <dgm:t>
        <a:bodyPr/>
        <a:lstStyle/>
        <a:p>
          <a:endParaRPr lang="pl-PL"/>
        </a:p>
      </dgm:t>
    </dgm:pt>
    <dgm:pt modelId="{F1A083E9-6866-42F4-94F6-D10B6B3F3EBB}" type="pres">
      <dgm:prSet presAssocID="{6FDC4231-973D-427C-9706-BCEFBA7337F7}" presName="text_4" presStyleLbl="node1" presStyleIdx="3" presStyleCnt="7" custScaleY="113489">
        <dgm:presLayoutVars>
          <dgm:bulletEnabled val="1"/>
        </dgm:presLayoutVars>
      </dgm:prSet>
      <dgm:spPr/>
      <dgm:t>
        <a:bodyPr/>
        <a:lstStyle/>
        <a:p>
          <a:endParaRPr lang="pl-PL"/>
        </a:p>
      </dgm:t>
    </dgm:pt>
    <dgm:pt modelId="{D4CC6C7A-BCAF-40DA-88E8-F4BECD8E697D}" type="pres">
      <dgm:prSet presAssocID="{6FDC4231-973D-427C-9706-BCEFBA7337F7}" presName="accent_4" presStyleCnt="0"/>
      <dgm:spPr/>
    </dgm:pt>
    <dgm:pt modelId="{56B68BD7-3D50-4A28-9EAB-AE015E4BF14F}" type="pres">
      <dgm:prSet presAssocID="{6FDC4231-973D-427C-9706-BCEFBA7337F7}" presName="accentRepeatNode" presStyleLbl="solidFgAcc1" presStyleIdx="3" presStyleCnt="7"/>
      <dgm:spPr>
        <a:solidFill>
          <a:schemeClr val="accent2">
            <a:lumMod val="20000"/>
            <a:lumOff val="80000"/>
            <a:alpha val="50000"/>
          </a:schemeClr>
        </a:solidFill>
      </dgm:spPr>
      <dgm:t>
        <a:bodyPr/>
        <a:lstStyle/>
        <a:p>
          <a:endParaRPr lang="pl-PL"/>
        </a:p>
      </dgm:t>
    </dgm:pt>
    <dgm:pt modelId="{B73E59D6-ED6D-499A-9378-10F28E854F1D}" type="pres">
      <dgm:prSet presAssocID="{A2AC809A-5408-4849-B29C-76F6CFCA79F7}" presName="text_5" presStyleLbl="node1" presStyleIdx="4" presStyleCnt="7" custScaleY="120896">
        <dgm:presLayoutVars>
          <dgm:bulletEnabled val="1"/>
        </dgm:presLayoutVars>
      </dgm:prSet>
      <dgm:spPr/>
      <dgm:t>
        <a:bodyPr/>
        <a:lstStyle/>
        <a:p>
          <a:endParaRPr lang="pl-PL"/>
        </a:p>
      </dgm:t>
    </dgm:pt>
    <dgm:pt modelId="{33F5542F-0A52-4D7B-B635-20695B3F99DF}" type="pres">
      <dgm:prSet presAssocID="{A2AC809A-5408-4849-B29C-76F6CFCA79F7}" presName="accent_5" presStyleCnt="0"/>
      <dgm:spPr/>
    </dgm:pt>
    <dgm:pt modelId="{28EC9283-CEED-46C0-8160-B427B959EAEC}" type="pres">
      <dgm:prSet presAssocID="{A2AC809A-5408-4849-B29C-76F6CFCA79F7}" presName="accentRepeatNode" presStyleLbl="solidFgAcc1" presStyleIdx="4" presStyleCnt="7"/>
      <dgm:spPr>
        <a:solidFill>
          <a:schemeClr val="accent2">
            <a:lumMod val="20000"/>
            <a:lumOff val="80000"/>
            <a:alpha val="50000"/>
          </a:schemeClr>
        </a:solidFill>
      </dgm:spPr>
      <dgm:t>
        <a:bodyPr/>
        <a:lstStyle/>
        <a:p>
          <a:endParaRPr lang="pl-PL"/>
        </a:p>
      </dgm:t>
    </dgm:pt>
    <dgm:pt modelId="{2A303A67-84A9-4D99-A36C-245652F7B8F4}" type="pres">
      <dgm:prSet presAssocID="{F1664325-DF4F-4830-A5DA-3077AD82C89A}" presName="text_6" presStyleLbl="node1" presStyleIdx="5" presStyleCnt="7" custScaleY="111634">
        <dgm:presLayoutVars>
          <dgm:bulletEnabled val="1"/>
        </dgm:presLayoutVars>
      </dgm:prSet>
      <dgm:spPr/>
      <dgm:t>
        <a:bodyPr/>
        <a:lstStyle/>
        <a:p>
          <a:endParaRPr lang="pl-PL"/>
        </a:p>
      </dgm:t>
    </dgm:pt>
    <dgm:pt modelId="{61304F11-2C18-4AAB-8573-15B79BAF87B2}" type="pres">
      <dgm:prSet presAssocID="{F1664325-DF4F-4830-A5DA-3077AD82C89A}" presName="accent_6" presStyleCnt="0"/>
      <dgm:spPr/>
    </dgm:pt>
    <dgm:pt modelId="{4E8E4F2F-AF71-43E4-BBF4-7364CCA99434}" type="pres">
      <dgm:prSet presAssocID="{F1664325-DF4F-4830-A5DA-3077AD82C89A}" presName="accentRepeatNode" presStyleLbl="solidFgAcc1" presStyleIdx="5" presStyleCnt="7"/>
      <dgm:spPr>
        <a:solidFill>
          <a:schemeClr val="accent2">
            <a:lumMod val="20000"/>
            <a:lumOff val="80000"/>
            <a:alpha val="50000"/>
          </a:schemeClr>
        </a:solidFill>
      </dgm:spPr>
      <dgm:t>
        <a:bodyPr/>
        <a:lstStyle/>
        <a:p>
          <a:endParaRPr lang="pl-PL"/>
        </a:p>
      </dgm:t>
    </dgm:pt>
    <dgm:pt modelId="{4BCB95B2-8321-432F-9738-C2C20B25E5FF}" type="pres">
      <dgm:prSet presAssocID="{034FDC75-33F0-414C-8EDE-26062793BF27}" presName="text_7" presStyleLbl="node1" presStyleIdx="6" presStyleCnt="7">
        <dgm:presLayoutVars>
          <dgm:bulletEnabled val="1"/>
        </dgm:presLayoutVars>
      </dgm:prSet>
      <dgm:spPr/>
      <dgm:t>
        <a:bodyPr/>
        <a:lstStyle/>
        <a:p>
          <a:endParaRPr lang="pl-PL"/>
        </a:p>
      </dgm:t>
    </dgm:pt>
    <dgm:pt modelId="{0E3B0191-A5EF-4B72-8AC4-14B62AB065F7}" type="pres">
      <dgm:prSet presAssocID="{034FDC75-33F0-414C-8EDE-26062793BF27}" presName="accent_7" presStyleCnt="0"/>
      <dgm:spPr/>
    </dgm:pt>
    <dgm:pt modelId="{363CF8AD-2AD3-43CA-9E43-D12E6D6DC4DB}" type="pres">
      <dgm:prSet presAssocID="{034FDC75-33F0-414C-8EDE-26062793BF27}" presName="accentRepeatNode" presStyleLbl="solidFgAcc1" presStyleIdx="6" presStyleCnt="7"/>
      <dgm:spPr>
        <a:solidFill>
          <a:schemeClr val="accent2">
            <a:lumMod val="20000"/>
            <a:lumOff val="80000"/>
            <a:alpha val="50000"/>
          </a:schemeClr>
        </a:solidFill>
      </dgm:spPr>
      <dgm:t>
        <a:bodyPr/>
        <a:lstStyle/>
        <a:p>
          <a:endParaRPr lang="pl-PL"/>
        </a:p>
      </dgm:t>
    </dgm:pt>
  </dgm:ptLst>
  <dgm:cxnLst>
    <dgm:cxn modelId="{001C6B68-155B-4BF5-B25D-855029334212}" type="presOf" srcId="{4640858F-0A94-4BCA-949A-D552B575DEE5}" destId="{54E865DB-0B1C-4E97-90ED-B018888C3BE6}" srcOrd="0" destOrd="0" presId="urn:microsoft.com/office/officeart/2008/layout/VerticalCurvedList"/>
    <dgm:cxn modelId="{13D18A62-A154-4D29-A9E7-38A1A01D5C65}" srcId="{BB628022-1040-4C6A-884C-D79D3AFB5002}" destId="{A2AC809A-5408-4849-B29C-76F6CFCA79F7}" srcOrd="4" destOrd="0" parTransId="{CFD7AAB8-87A3-43CC-A6D4-22AD1AE81D54}" sibTransId="{59B31E94-30F1-464C-B2C0-875D7B017FED}"/>
    <dgm:cxn modelId="{253409E5-C76D-41C2-94B1-1AB07B95D8E1}" type="presOf" srcId="{F1664325-DF4F-4830-A5DA-3077AD82C89A}" destId="{2A303A67-84A9-4D99-A36C-245652F7B8F4}" srcOrd="0" destOrd="0" presId="urn:microsoft.com/office/officeart/2008/layout/VerticalCurvedList"/>
    <dgm:cxn modelId="{D7DA6992-948D-4624-9F23-03CDB1E26D55}" srcId="{BB628022-1040-4C6A-884C-D79D3AFB5002}" destId="{9382A2C5-350C-4654-9C47-30CAF7A1A8EC}" srcOrd="2" destOrd="0" parTransId="{3AF2F64E-C58C-47FD-BF51-59CC780D4360}" sibTransId="{237C45A3-2A71-4D17-BC00-6405135BD6B7}"/>
    <dgm:cxn modelId="{D218D88D-102A-40F5-B774-A75C2B90AD8B}" type="presOf" srcId="{6FDC4231-973D-427C-9706-BCEFBA7337F7}" destId="{F1A083E9-6866-42F4-94F6-D10B6B3F3EBB}" srcOrd="0" destOrd="0" presId="urn:microsoft.com/office/officeart/2008/layout/VerticalCurvedList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8F7A4E28-AB9B-4681-AC2B-20C64876C907}" srcId="{BB628022-1040-4C6A-884C-D79D3AFB5002}" destId="{6FDC4231-973D-427C-9706-BCEFBA7337F7}" srcOrd="3" destOrd="0" parTransId="{3C63C50E-7FA3-4AC2-AA63-5D16649CA24B}" sibTransId="{114A533C-ADC6-4906-9FA1-C8232DE7F94C}"/>
    <dgm:cxn modelId="{2F8D8E17-8B30-44C7-BBA6-1A8E5F978A12}" srcId="{BB628022-1040-4C6A-884C-D79D3AFB5002}" destId="{F1664325-DF4F-4830-A5DA-3077AD82C89A}" srcOrd="5" destOrd="0" parTransId="{B67743B4-BC88-48AB-93CC-7B93895258EB}" sibTransId="{28EE7F3C-50CC-4A05-B492-33359E1FBE95}"/>
    <dgm:cxn modelId="{283AD56E-75A3-4B5B-B029-D026ACD86E6E}" srcId="{BB628022-1040-4C6A-884C-D79D3AFB5002}" destId="{034FDC75-33F0-414C-8EDE-26062793BF27}" srcOrd="6" destOrd="0" parTransId="{EDC319F1-E9E2-4DAC-8F53-C33ACA227819}" sibTransId="{1A01F16E-A744-4697-BD66-31832CDABC3E}"/>
    <dgm:cxn modelId="{CFF9A04D-1E7F-4B8F-83EF-663C9C715F9B}" type="presOf" srcId="{5EE1FEBE-0FE5-4D5D-9BD4-52C7A19DBC7D}" destId="{3D7437B3-D91B-4E45-8BC3-946462B56207}" srcOrd="0" destOrd="0" presId="urn:microsoft.com/office/officeart/2008/layout/VerticalCurvedList"/>
    <dgm:cxn modelId="{E951A559-111D-4782-9E95-36A46271F2F1}" srcId="{BB628022-1040-4C6A-884C-D79D3AFB5002}" destId="{2F54B183-4216-4959-A639-7CC159F61F99}" srcOrd="1" destOrd="0" parTransId="{4773236C-D6AF-42C1-8953-8A7BF837B36A}" sibTransId="{7E83EC55-E7A6-42E6-BD52-D58884273052}"/>
    <dgm:cxn modelId="{FFFB9CC7-EC32-4D46-A412-68A6295AD8EE}" type="presOf" srcId="{2F54B183-4216-4959-A639-7CC159F61F99}" destId="{D137E910-0604-4FAB-900B-17D08ADEAB1C}" srcOrd="0" destOrd="0" presId="urn:microsoft.com/office/officeart/2008/layout/VerticalCurvedList"/>
    <dgm:cxn modelId="{C0C8F68B-F39D-4E6E-A5FA-79A4EF355984}" type="presOf" srcId="{BB628022-1040-4C6A-884C-D79D3AFB5002}" destId="{49B6A10C-EDBE-426C-AC32-8A9357938342}" srcOrd="0" destOrd="0" presId="urn:microsoft.com/office/officeart/2008/layout/VerticalCurvedList"/>
    <dgm:cxn modelId="{81B22032-8E69-4CE6-B944-AF46F4B0BA47}" type="presOf" srcId="{9382A2C5-350C-4654-9C47-30CAF7A1A8EC}" destId="{5608F505-B2E6-4118-82FB-959B2FB949D7}" srcOrd="0" destOrd="0" presId="urn:microsoft.com/office/officeart/2008/layout/VerticalCurvedList"/>
    <dgm:cxn modelId="{7485BA4D-9AED-46A3-BB52-DE56CCCF0B96}" type="presOf" srcId="{A2AC809A-5408-4849-B29C-76F6CFCA79F7}" destId="{B73E59D6-ED6D-499A-9378-10F28E854F1D}" srcOrd="0" destOrd="0" presId="urn:microsoft.com/office/officeart/2008/layout/VerticalCurvedList"/>
    <dgm:cxn modelId="{071BB026-8419-4153-9375-C38115746F89}" type="presOf" srcId="{034FDC75-33F0-414C-8EDE-26062793BF27}" destId="{4BCB95B2-8321-432F-9738-C2C20B25E5FF}" srcOrd="0" destOrd="0" presId="urn:microsoft.com/office/officeart/2008/layout/VerticalCurvedList"/>
    <dgm:cxn modelId="{EF8DA73D-6231-4834-AA6E-B26AE12CFF3D}" type="presParOf" srcId="{49B6A10C-EDBE-426C-AC32-8A9357938342}" destId="{CDCD7572-B396-40BE-8023-741438195B45}" srcOrd="0" destOrd="0" presId="urn:microsoft.com/office/officeart/2008/layout/VerticalCurvedList"/>
    <dgm:cxn modelId="{37F3F20A-F295-476D-9D1D-8746BF46C672}" type="presParOf" srcId="{CDCD7572-B396-40BE-8023-741438195B45}" destId="{D8E10780-EF01-4762-8BDA-7111E0AD48BF}" srcOrd="0" destOrd="0" presId="urn:microsoft.com/office/officeart/2008/layout/VerticalCurvedList"/>
    <dgm:cxn modelId="{40B1CEEF-9F27-46B6-91CE-4D58E3D70A16}" type="presParOf" srcId="{D8E10780-EF01-4762-8BDA-7111E0AD48BF}" destId="{0383B6F2-5660-48BA-902E-CBB492504B64}" srcOrd="0" destOrd="0" presId="urn:microsoft.com/office/officeart/2008/layout/VerticalCurvedList"/>
    <dgm:cxn modelId="{3D99B4DC-66E5-47F7-9F3A-B8A715B4D0BC}" type="presParOf" srcId="{D8E10780-EF01-4762-8BDA-7111E0AD48BF}" destId="{3D7437B3-D91B-4E45-8BC3-946462B56207}" srcOrd="1" destOrd="0" presId="urn:microsoft.com/office/officeart/2008/layout/VerticalCurvedList"/>
    <dgm:cxn modelId="{AC3974B7-C8F3-4C69-8575-1598E3D68BE1}" type="presParOf" srcId="{D8E10780-EF01-4762-8BDA-7111E0AD48BF}" destId="{B014B0AB-3F7D-49AF-A273-2E4F9853C6ED}" srcOrd="2" destOrd="0" presId="urn:microsoft.com/office/officeart/2008/layout/VerticalCurvedList"/>
    <dgm:cxn modelId="{045C8F50-E579-4A02-9FFE-D6C416C724A8}" type="presParOf" srcId="{D8E10780-EF01-4762-8BDA-7111E0AD48BF}" destId="{A8F965BF-28EB-4215-8F9F-AE1FAE6EA9E1}" srcOrd="3" destOrd="0" presId="urn:microsoft.com/office/officeart/2008/layout/VerticalCurvedList"/>
    <dgm:cxn modelId="{25BBF5A0-8DC2-4EC6-A554-39A52D29DC6A}" type="presParOf" srcId="{CDCD7572-B396-40BE-8023-741438195B45}" destId="{54E865DB-0B1C-4E97-90ED-B018888C3BE6}" srcOrd="1" destOrd="0" presId="urn:microsoft.com/office/officeart/2008/layout/VerticalCurvedList"/>
    <dgm:cxn modelId="{923AEFC1-9FF9-45D8-946E-BFC6797FEB76}" type="presParOf" srcId="{CDCD7572-B396-40BE-8023-741438195B45}" destId="{7C6E4A80-6A34-40A8-87CF-3E4D2AAC7321}" srcOrd="2" destOrd="0" presId="urn:microsoft.com/office/officeart/2008/layout/VerticalCurvedList"/>
    <dgm:cxn modelId="{52413167-EB68-4E8B-BDFE-CDBB5A2F9E52}" type="presParOf" srcId="{7C6E4A80-6A34-40A8-87CF-3E4D2AAC7321}" destId="{595E3917-7F05-45BF-9A08-278731D2A949}" srcOrd="0" destOrd="0" presId="urn:microsoft.com/office/officeart/2008/layout/VerticalCurvedList"/>
    <dgm:cxn modelId="{8F4B464D-4E6C-4988-9D9D-6D73C662B9E0}" type="presParOf" srcId="{CDCD7572-B396-40BE-8023-741438195B45}" destId="{D137E910-0604-4FAB-900B-17D08ADEAB1C}" srcOrd="3" destOrd="0" presId="urn:microsoft.com/office/officeart/2008/layout/VerticalCurvedList"/>
    <dgm:cxn modelId="{EBAEDF82-059D-4F63-AC00-84F93A8488D3}" type="presParOf" srcId="{CDCD7572-B396-40BE-8023-741438195B45}" destId="{053AE29E-D50B-40A2-A0AA-85C5ACCD413F}" srcOrd="4" destOrd="0" presId="urn:microsoft.com/office/officeart/2008/layout/VerticalCurvedList"/>
    <dgm:cxn modelId="{53F485AA-2E32-498A-A56C-9228487EAE49}" type="presParOf" srcId="{053AE29E-D50B-40A2-A0AA-85C5ACCD413F}" destId="{C9302D21-E250-4A3A-9656-179072DEC093}" srcOrd="0" destOrd="0" presId="urn:microsoft.com/office/officeart/2008/layout/VerticalCurvedList"/>
    <dgm:cxn modelId="{25BBED97-8728-42A2-A4EC-C74BCDB161B7}" type="presParOf" srcId="{CDCD7572-B396-40BE-8023-741438195B45}" destId="{5608F505-B2E6-4118-82FB-959B2FB949D7}" srcOrd="5" destOrd="0" presId="urn:microsoft.com/office/officeart/2008/layout/VerticalCurvedList"/>
    <dgm:cxn modelId="{C4C9C952-673F-41DB-9CE4-884F0B7D3910}" type="presParOf" srcId="{CDCD7572-B396-40BE-8023-741438195B45}" destId="{C2D9A0B8-6CB7-4F12-82E3-7669BBBDFD3B}" srcOrd="6" destOrd="0" presId="urn:microsoft.com/office/officeart/2008/layout/VerticalCurvedList"/>
    <dgm:cxn modelId="{46CC4789-D151-4710-B794-727EAE8DBD7B}" type="presParOf" srcId="{C2D9A0B8-6CB7-4F12-82E3-7669BBBDFD3B}" destId="{B0E4EEF6-B443-4ABF-B751-0D3501F0D358}" srcOrd="0" destOrd="0" presId="urn:microsoft.com/office/officeart/2008/layout/VerticalCurvedList"/>
    <dgm:cxn modelId="{87E89119-B6F1-465A-ADEC-79C1A929BA68}" type="presParOf" srcId="{CDCD7572-B396-40BE-8023-741438195B45}" destId="{F1A083E9-6866-42F4-94F6-D10B6B3F3EBB}" srcOrd="7" destOrd="0" presId="urn:microsoft.com/office/officeart/2008/layout/VerticalCurvedList"/>
    <dgm:cxn modelId="{E2F256DB-A9CE-4D19-967F-713CD0FA5130}" type="presParOf" srcId="{CDCD7572-B396-40BE-8023-741438195B45}" destId="{D4CC6C7A-BCAF-40DA-88E8-F4BECD8E697D}" srcOrd="8" destOrd="0" presId="urn:microsoft.com/office/officeart/2008/layout/VerticalCurvedList"/>
    <dgm:cxn modelId="{BC0DBE6E-9F9A-4566-BD93-710F03F41552}" type="presParOf" srcId="{D4CC6C7A-BCAF-40DA-88E8-F4BECD8E697D}" destId="{56B68BD7-3D50-4A28-9EAB-AE015E4BF14F}" srcOrd="0" destOrd="0" presId="urn:microsoft.com/office/officeart/2008/layout/VerticalCurvedList"/>
    <dgm:cxn modelId="{8CFC6BB1-A4EB-426C-9126-0E890CD7B99E}" type="presParOf" srcId="{CDCD7572-B396-40BE-8023-741438195B45}" destId="{B73E59D6-ED6D-499A-9378-10F28E854F1D}" srcOrd="9" destOrd="0" presId="urn:microsoft.com/office/officeart/2008/layout/VerticalCurvedList"/>
    <dgm:cxn modelId="{A5FA26B2-8927-4C9A-9C3E-77D69358D71A}" type="presParOf" srcId="{CDCD7572-B396-40BE-8023-741438195B45}" destId="{33F5542F-0A52-4D7B-B635-20695B3F99DF}" srcOrd="10" destOrd="0" presId="urn:microsoft.com/office/officeart/2008/layout/VerticalCurvedList"/>
    <dgm:cxn modelId="{33416385-473B-4B09-8FB4-E5C41C802FF3}" type="presParOf" srcId="{33F5542F-0A52-4D7B-B635-20695B3F99DF}" destId="{28EC9283-CEED-46C0-8160-B427B959EAEC}" srcOrd="0" destOrd="0" presId="urn:microsoft.com/office/officeart/2008/layout/VerticalCurvedList"/>
    <dgm:cxn modelId="{9DA1D5A1-E738-4908-82F1-E7CFCEA7D45F}" type="presParOf" srcId="{CDCD7572-B396-40BE-8023-741438195B45}" destId="{2A303A67-84A9-4D99-A36C-245652F7B8F4}" srcOrd="11" destOrd="0" presId="urn:microsoft.com/office/officeart/2008/layout/VerticalCurvedList"/>
    <dgm:cxn modelId="{A13D48FD-A01F-4735-9EC6-5C6A6E86C140}" type="presParOf" srcId="{CDCD7572-B396-40BE-8023-741438195B45}" destId="{61304F11-2C18-4AAB-8573-15B79BAF87B2}" srcOrd="12" destOrd="0" presId="urn:microsoft.com/office/officeart/2008/layout/VerticalCurvedList"/>
    <dgm:cxn modelId="{42DE4FB8-ABA1-4679-9FDB-BA0E747893CA}" type="presParOf" srcId="{61304F11-2C18-4AAB-8573-15B79BAF87B2}" destId="{4E8E4F2F-AF71-43E4-BBF4-7364CCA99434}" srcOrd="0" destOrd="0" presId="urn:microsoft.com/office/officeart/2008/layout/VerticalCurvedList"/>
    <dgm:cxn modelId="{734DDA84-3303-484E-AEE3-20C900FBA66A}" type="presParOf" srcId="{CDCD7572-B396-40BE-8023-741438195B45}" destId="{4BCB95B2-8321-432F-9738-C2C20B25E5FF}" srcOrd="13" destOrd="0" presId="urn:microsoft.com/office/officeart/2008/layout/VerticalCurvedList"/>
    <dgm:cxn modelId="{6AACA8C6-D743-43E5-BF26-23E1952EE4F7}" type="presParOf" srcId="{CDCD7572-B396-40BE-8023-741438195B45}" destId="{0E3B0191-A5EF-4B72-8AC4-14B62AB065F7}" srcOrd="14" destOrd="0" presId="urn:microsoft.com/office/officeart/2008/layout/VerticalCurvedList"/>
    <dgm:cxn modelId="{CD36A4A4-6B2A-409F-8BFE-6A43B172B324}" type="presParOf" srcId="{0E3B0191-A5EF-4B72-8AC4-14B62AB065F7}" destId="{363CF8AD-2AD3-43CA-9E43-D12E6D6DC4DB}" srcOrd="0" destOrd="0" presId="urn:microsoft.com/office/officeart/2008/layout/VerticalCurvedList"/>
  </dgm:cxnLst>
  <dgm:bg/>
  <dgm:whole/>
  <dgm:extLst>
    <a:ext uri="http://schemas.microsoft.com/office/drawing/2008/diagram">
      <dsp:dataModelExt xmlns:dsp="http://schemas.microsoft.com/office/drawing/2008/diagram" relId="rId18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7437B3-D91B-4E45-8BC3-946462B56207}">
      <dsp:nvSpPr>
        <dsp:cNvPr id="0" name=""/>
        <dsp:cNvSpPr/>
      </dsp:nvSpPr>
      <dsp:spPr>
        <a:xfrm>
          <a:off x="-4942773" y="-757379"/>
          <a:ext cx="5886734" cy="5886734"/>
        </a:xfrm>
        <a:prstGeom prst="blockArc">
          <a:avLst>
            <a:gd name="adj1" fmla="val 18900000"/>
            <a:gd name="adj2" fmla="val 2700000"/>
            <a:gd name="adj3" fmla="val 367"/>
          </a:avLst>
        </a:prstGeom>
        <a:noFill/>
        <a:ln w="25400" cap="flat" cmpd="sng" algn="ctr">
          <a:solidFill>
            <a:schemeClr val="accent2">
              <a:tint val="99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4E865DB-0B1C-4E97-90ED-B018888C3BE6}">
      <dsp:nvSpPr>
        <dsp:cNvPr id="0" name=""/>
        <dsp:cNvSpPr/>
      </dsp:nvSpPr>
      <dsp:spPr>
        <a:xfrm>
          <a:off x="494315" y="336117"/>
          <a:ext cx="5474958" cy="672584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533864" tIns="35560" rIns="35560" bIns="35560" numCol="1" spcCol="1270" anchor="ctr" anchorCtr="0">
          <a:noAutofit/>
        </a:bodyPr>
        <a:lstStyle/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520 projektów wiatrowych o łącznej mocy 7,46 GW</a:t>
          </a:r>
        </a:p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513 wydanych warunków przyłączenia do sieci oraz 460 zawartych umów przyłączeniowych</a:t>
          </a:r>
          <a:endParaRPr lang="pl-PL" sz="140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494315" y="336117"/>
        <a:ext cx="5474958" cy="672584"/>
      </dsp:txXfrm>
    </dsp:sp>
    <dsp:sp modelId="{595E3917-7F05-45BF-9A08-278731D2A949}">
      <dsp:nvSpPr>
        <dsp:cNvPr id="0" name=""/>
        <dsp:cNvSpPr/>
      </dsp:nvSpPr>
      <dsp:spPr>
        <a:xfrm>
          <a:off x="73950" y="252044"/>
          <a:ext cx="840730" cy="840730"/>
        </a:xfrm>
        <a:prstGeom prst="ellipse">
          <a:avLst/>
        </a:prstGeom>
        <a:solidFill>
          <a:schemeClr val="bg1">
            <a:alpha val="50000"/>
          </a:schemeClr>
        </a:solidFill>
        <a:ln w="9525" cap="flat" cmpd="sng" algn="ctr">
          <a:solidFill>
            <a:schemeClr val="accent2">
              <a:shade val="80000"/>
              <a:hueOff val="-11957"/>
              <a:satOff val="-1341"/>
              <a:lumOff val="856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65CA3C02-4C14-469F-A30F-C6667634165A}">
      <dsp:nvSpPr>
        <dsp:cNvPr id="0" name=""/>
        <dsp:cNvSpPr/>
      </dsp:nvSpPr>
      <dsp:spPr>
        <a:xfrm>
          <a:off x="879923" y="1345169"/>
          <a:ext cx="5089350" cy="672584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softEdge rad="31750"/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533864" tIns="35560" rIns="35560" bIns="35560" numCol="1" spcCol="1270" anchor="ctr" anchorCtr="0">
          <a:noAutofit/>
        </a:bodyPr>
        <a:lstStyle/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253 projekty z rozpoznanym inwestorem</a:t>
          </a:r>
        </a:p>
      </dsp:txBody>
      <dsp:txXfrm>
        <a:off x="879923" y="1345169"/>
        <a:ext cx="5089350" cy="672584"/>
      </dsp:txXfrm>
    </dsp:sp>
    <dsp:sp modelId="{56B68BD7-3D50-4A28-9EAB-AE015E4BF14F}">
      <dsp:nvSpPr>
        <dsp:cNvPr id="0" name=""/>
        <dsp:cNvSpPr/>
      </dsp:nvSpPr>
      <dsp:spPr>
        <a:xfrm>
          <a:off x="459558" y="1261096"/>
          <a:ext cx="840730" cy="840730"/>
        </a:xfrm>
        <a:prstGeom prst="ellipse">
          <a:avLst/>
        </a:prstGeom>
        <a:solidFill>
          <a:schemeClr val="bg1">
            <a:alpha val="50000"/>
          </a:schemeClr>
        </a:solidFill>
        <a:ln w="9525" cap="flat" cmpd="sng" algn="ctr">
          <a:solidFill>
            <a:schemeClr val="accent2">
              <a:shade val="80000"/>
              <a:hueOff val="-11957"/>
              <a:satOff val="-1341"/>
              <a:lumOff val="856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B6A57D4E-FAD7-4420-B5CD-DD3EBBE1D019}">
      <dsp:nvSpPr>
        <dsp:cNvPr id="0" name=""/>
        <dsp:cNvSpPr/>
      </dsp:nvSpPr>
      <dsp:spPr>
        <a:xfrm>
          <a:off x="879923" y="2354221"/>
          <a:ext cx="5089350" cy="672584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533864" tIns="35560" rIns="35560" bIns="35560" numCol="1" spcCol="1270" anchor="ctr" anchorCtr="0">
          <a:noAutofit/>
        </a:bodyPr>
        <a:lstStyle/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151 projektów wiatrowych o łącznej mocy ok. 2,48 GW możliwych do realizacji w Aukcji 2019</a:t>
          </a:r>
        </a:p>
      </dsp:txBody>
      <dsp:txXfrm>
        <a:off x="879923" y="2354221"/>
        <a:ext cx="5089350" cy="672584"/>
      </dsp:txXfrm>
    </dsp:sp>
    <dsp:sp modelId="{494C5228-966D-4C9C-BD8F-CA5B1E402CB9}">
      <dsp:nvSpPr>
        <dsp:cNvPr id="0" name=""/>
        <dsp:cNvSpPr/>
      </dsp:nvSpPr>
      <dsp:spPr>
        <a:xfrm>
          <a:off x="459558" y="2270148"/>
          <a:ext cx="840730" cy="840730"/>
        </a:xfrm>
        <a:prstGeom prst="ellipse">
          <a:avLst/>
        </a:prstGeom>
        <a:solidFill>
          <a:schemeClr val="bg1">
            <a:alpha val="50000"/>
          </a:schemeClr>
        </a:solidFill>
        <a:ln w="9525" cap="flat" cmpd="sng" algn="ctr">
          <a:solidFill>
            <a:schemeClr val="accent2">
              <a:shade val="80000"/>
              <a:hueOff val="-23915"/>
              <a:satOff val="-2683"/>
              <a:lumOff val="1712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D7CAEBB3-2D7F-4872-A2CD-2230DF84FF1A}">
      <dsp:nvSpPr>
        <dsp:cNvPr id="0" name=""/>
        <dsp:cNvSpPr/>
      </dsp:nvSpPr>
      <dsp:spPr>
        <a:xfrm>
          <a:off x="494315" y="3293855"/>
          <a:ext cx="5474958" cy="811419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533864" tIns="35560" rIns="35560" bIns="35560" numCol="1" spcCol="1270" anchor="ctr" anchorCtr="0">
          <a:noAutofit/>
        </a:bodyPr>
        <a:lstStyle/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21 projektów, które wzięły udział w aukcji 3 dla projektów wiatrowych i PV &gt; 1MW o łącznej mocy 913 MW </a:t>
          </a:r>
        </a:p>
      </dsp:txBody>
      <dsp:txXfrm>
        <a:off x="494315" y="3293855"/>
        <a:ext cx="5474958" cy="811419"/>
      </dsp:txXfrm>
    </dsp:sp>
    <dsp:sp modelId="{026D36DB-8CFB-42D9-93C6-7F0E60A5768B}">
      <dsp:nvSpPr>
        <dsp:cNvPr id="0" name=""/>
        <dsp:cNvSpPr/>
      </dsp:nvSpPr>
      <dsp:spPr>
        <a:xfrm>
          <a:off x="73950" y="3279199"/>
          <a:ext cx="840730" cy="840730"/>
        </a:xfrm>
        <a:prstGeom prst="ellipse">
          <a:avLst/>
        </a:prstGeom>
        <a:solidFill>
          <a:schemeClr val="bg1">
            <a:alpha val="50000"/>
          </a:schemeClr>
        </a:solidFill>
        <a:ln w="9525" cap="flat" cmpd="sng" algn="ctr">
          <a:solidFill>
            <a:schemeClr val="accent2">
              <a:shade val="80000"/>
              <a:hueOff val="-35872"/>
              <a:satOff val="-4024"/>
              <a:lumOff val="2568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7437B3-D91B-4E45-8BC3-946462B56207}">
      <dsp:nvSpPr>
        <dsp:cNvPr id="0" name=""/>
        <dsp:cNvSpPr/>
      </dsp:nvSpPr>
      <dsp:spPr>
        <a:xfrm>
          <a:off x="4948775" y="-1101422"/>
          <a:ext cx="8575070" cy="8575070"/>
        </a:xfrm>
        <a:prstGeom prst="blockArc">
          <a:avLst>
            <a:gd name="adj1" fmla="val 8100000"/>
            <a:gd name="adj2" fmla="val 13500000"/>
            <a:gd name="adj3" fmla="val 252"/>
          </a:avLst>
        </a:prstGeom>
        <a:noFill/>
        <a:ln w="25400" cap="flat" cmpd="sng" algn="ctr">
          <a:solidFill>
            <a:schemeClr val="accent2">
              <a:tint val="99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4E865DB-0B1C-4E97-90ED-B018888C3BE6}">
      <dsp:nvSpPr>
        <dsp:cNvPr id="0" name=""/>
        <dsp:cNvSpPr/>
      </dsp:nvSpPr>
      <dsp:spPr>
        <a:xfrm>
          <a:off x="85069" y="215491"/>
          <a:ext cx="5792519" cy="727486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459667" bIns="35560" numCol="1" spcCol="1270" anchor="ctr" anchorCtr="0">
          <a:noAutofit/>
        </a:bodyPr>
        <a:lstStyle/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Lista projektów</a:t>
          </a:r>
        </a:p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Zakładka zawiera szczegółowe informacje o projekcie, takie jak: lokalizacja, moc przyłączeniowa, inwestor, daty wydania pozwoleń budowlanych, decyzji środowiskowych, warunków przyłączenia oraz umów przyłączeniowych do sieci i in.</a:t>
          </a:r>
          <a:endParaRPr lang="pl-PL" sz="105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85069" y="215491"/>
        <a:ext cx="5792519" cy="727486"/>
      </dsp:txXfrm>
    </dsp:sp>
    <dsp:sp modelId="{595E3917-7F05-45BF-9A08-278731D2A949}">
      <dsp:nvSpPr>
        <dsp:cNvPr id="0" name=""/>
        <dsp:cNvSpPr/>
      </dsp:nvSpPr>
      <dsp:spPr>
        <a:xfrm>
          <a:off x="5515646" y="217292"/>
          <a:ext cx="723884" cy="723884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11957"/>
              <a:satOff val="-1341"/>
              <a:lumOff val="856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D137E910-0604-4FAB-900B-17D08ADEAB1C}">
      <dsp:nvSpPr>
        <dsp:cNvPr id="0" name=""/>
        <dsp:cNvSpPr/>
      </dsp:nvSpPr>
      <dsp:spPr>
        <a:xfrm>
          <a:off x="85069" y="1125160"/>
          <a:ext cx="5268085" cy="646492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459667" bIns="35560" numCol="1" spcCol="1270" anchor="ctr" anchorCtr="0">
          <a:noAutofit/>
        </a:bodyPr>
        <a:lstStyle/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Lista zwycięzców aukcji wiatrowej 2018</a:t>
          </a:r>
        </a:p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b="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Zwycięzcy aukcji OZE dla projektów wiatrowych i fotowoltaicznych powyżej 1 MW </a:t>
          </a:r>
        </a:p>
      </dsp:txBody>
      <dsp:txXfrm>
        <a:off x="85069" y="1125160"/>
        <a:ext cx="5268085" cy="646492"/>
      </dsp:txXfrm>
    </dsp:sp>
    <dsp:sp modelId="{C9302D21-E250-4A3A-9656-179072DEC093}">
      <dsp:nvSpPr>
        <dsp:cNvPr id="0" name=""/>
        <dsp:cNvSpPr/>
      </dsp:nvSpPr>
      <dsp:spPr>
        <a:xfrm>
          <a:off x="4991211" y="1086464"/>
          <a:ext cx="723884" cy="723884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5979"/>
              <a:satOff val="-671"/>
              <a:lumOff val="428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5608F505-B2E6-4118-82FB-959B2FB949D7}">
      <dsp:nvSpPr>
        <dsp:cNvPr id="0" name=""/>
        <dsp:cNvSpPr/>
      </dsp:nvSpPr>
      <dsp:spPr>
        <a:xfrm>
          <a:off x="85069" y="2027387"/>
          <a:ext cx="4980697" cy="579107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459667" bIns="35560" numCol="1" spcCol="1270" anchor="ctr" anchorCtr="0">
          <a:noAutofit/>
        </a:bodyPr>
        <a:lstStyle/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Projekty offshore</a:t>
          </a:r>
        </a:p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b="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Lista planowanych inwestycji w morskie farmy wiatrowe</a:t>
          </a:r>
          <a:endParaRPr lang="pl-PL" sz="1400" b="0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85069" y="2027387"/>
        <a:ext cx="4980697" cy="579107"/>
      </dsp:txXfrm>
    </dsp:sp>
    <dsp:sp modelId="{B0E4EEF6-B443-4ABF-B751-0D3501F0D358}">
      <dsp:nvSpPr>
        <dsp:cNvPr id="0" name=""/>
        <dsp:cNvSpPr/>
      </dsp:nvSpPr>
      <dsp:spPr>
        <a:xfrm>
          <a:off x="4703824" y="1954998"/>
          <a:ext cx="723884" cy="723884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11957"/>
              <a:satOff val="-1341"/>
              <a:lumOff val="856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F1A083E9-6866-42F4-94F6-D10B6B3F3EBB}">
      <dsp:nvSpPr>
        <dsp:cNvPr id="0" name=""/>
        <dsp:cNvSpPr/>
      </dsp:nvSpPr>
      <dsp:spPr>
        <a:xfrm>
          <a:off x="85069" y="2857500"/>
          <a:ext cx="4888937" cy="657223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softEdge rad="31750"/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459667" bIns="35560" numCol="1" spcCol="1270" anchor="ctr" anchorCtr="0">
          <a:noAutofit/>
        </a:bodyPr>
        <a:lstStyle/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Zestawienie ogólnokrajowe</a:t>
          </a:r>
        </a:p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Analiza statystyczna projektów wiatrowych z uwagi na etap zaawansowania projektów</a:t>
          </a:r>
          <a:endParaRPr lang="pl-PL" sz="105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85069" y="2857500"/>
        <a:ext cx="4888937" cy="657223"/>
      </dsp:txXfrm>
    </dsp:sp>
    <dsp:sp modelId="{56B68BD7-3D50-4A28-9EAB-AE015E4BF14F}">
      <dsp:nvSpPr>
        <dsp:cNvPr id="0" name=""/>
        <dsp:cNvSpPr/>
      </dsp:nvSpPr>
      <dsp:spPr>
        <a:xfrm>
          <a:off x="4612064" y="2824170"/>
          <a:ext cx="723884" cy="723884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17936"/>
              <a:satOff val="-2012"/>
              <a:lumOff val="1284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B73E59D6-ED6D-499A-9378-10F28E854F1D}">
      <dsp:nvSpPr>
        <dsp:cNvPr id="0" name=""/>
        <dsp:cNvSpPr/>
      </dsp:nvSpPr>
      <dsp:spPr>
        <a:xfrm>
          <a:off x="85069" y="3705224"/>
          <a:ext cx="4980697" cy="700118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459667" bIns="35560" numCol="1" spcCol="1270" anchor="ctr" anchorCtr="0">
          <a:noAutofit/>
        </a:bodyPr>
        <a:lstStyle/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Projekty wiatrowe z dowolnego zakresu mocy</a:t>
          </a:r>
        </a:p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Analiza statystyczna projektów wiatrowych z dowolnego przedziału mocy przyłączeniowej</a:t>
          </a:r>
          <a:endParaRPr lang="pl-PL" sz="140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85069" y="3705224"/>
        <a:ext cx="4980697" cy="700118"/>
      </dsp:txXfrm>
    </dsp:sp>
    <dsp:sp modelId="{28EC9283-CEED-46C0-8160-B427B959EAEC}">
      <dsp:nvSpPr>
        <dsp:cNvPr id="0" name=""/>
        <dsp:cNvSpPr/>
      </dsp:nvSpPr>
      <dsp:spPr>
        <a:xfrm>
          <a:off x="4703824" y="3693341"/>
          <a:ext cx="723884" cy="723884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23915"/>
              <a:satOff val="-2683"/>
              <a:lumOff val="1712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2A303A67-84A9-4D99-A36C-245652F7B8F4}">
      <dsp:nvSpPr>
        <dsp:cNvPr id="0" name=""/>
        <dsp:cNvSpPr/>
      </dsp:nvSpPr>
      <dsp:spPr>
        <a:xfrm>
          <a:off x="85069" y="4600577"/>
          <a:ext cx="5268085" cy="646481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459667" bIns="35560" numCol="1" spcCol="1270" anchor="ctr" anchorCtr="0">
          <a:noAutofit/>
        </a:bodyPr>
        <a:lstStyle/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Inwestorzy projektów wiatrowych</a:t>
          </a:r>
        </a:p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Analiza statystyczna spółek holdingowych z największą ilością planowanych instalacji wiatrowych</a:t>
          </a:r>
          <a:endParaRPr lang="pl-PL" sz="140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85069" y="4600577"/>
        <a:ext cx="5268085" cy="646481"/>
      </dsp:txXfrm>
    </dsp:sp>
    <dsp:sp modelId="{4E8E4F2F-AF71-43E4-BBF4-7364CCA99434}">
      <dsp:nvSpPr>
        <dsp:cNvPr id="0" name=""/>
        <dsp:cNvSpPr/>
      </dsp:nvSpPr>
      <dsp:spPr>
        <a:xfrm>
          <a:off x="4991211" y="4561875"/>
          <a:ext cx="723884" cy="723884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29893"/>
              <a:satOff val="-3353"/>
              <a:lumOff val="2140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4BCB95B2-8321-432F-9738-C2C20B25E5FF}">
      <dsp:nvSpPr>
        <dsp:cNvPr id="0" name=""/>
        <dsp:cNvSpPr/>
      </dsp:nvSpPr>
      <dsp:spPr>
        <a:xfrm>
          <a:off x="85069" y="5503435"/>
          <a:ext cx="5792519" cy="579107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459667" bIns="35560" numCol="1" spcCol="1270" anchor="ctr" anchorCtr="0">
          <a:noAutofit/>
        </a:bodyPr>
        <a:lstStyle/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Mapy</a:t>
          </a:r>
        </a:p>
        <a:p>
          <a:pPr lvl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Rozkład przestrzenny projektów wiatrowych na mapie Polski</a:t>
          </a:r>
          <a:endParaRPr lang="pl-PL" sz="140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85069" y="5503435"/>
        <a:ext cx="5792519" cy="579107"/>
      </dsp:txXfrm>
    </dsp:sp>
    <dsp:sp modelId="{363CF8AD-2AD3-43CA-9E43-D12E6D6DC4DB}">
      <dsp:nvSpPr>
        <dsp:cNvPr id="0" name=""/>
        <dsp:cNvSpPr/>
      </dsp:nvSpPr>
      <dsp:spPr>
        <a:xfrm>
          <a:off x="5515646" y="5431047"/>
          <a:ext cx="723884" cy="723884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35872"/>
              <a:satOff val="-4024"/>
              <a:lumOff val="2568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VerticalCurvedList">
  <dgm:title val=""/>
  <dgm:desc val=""/>
  <dgm:catLst>
    <dgm:cat type="list" pri="2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alg type="composite"/>
    <dgm:shape xmlns:r="http://schemas.openxmlformats.org/officeDocument/2006/relationships" r:blip="">
      <dgm:adjLst/>
    </dgm:shape>
    <dgm:constrLst>
      <dgm:constr type="w" for="ch" refType="h" refFor="ch" op="gte" fact="0.8"/>
    </dgm:constrLst>
    <dgm:layoutNode name="Name1">
      <dgm:alg type="composite"/>
      <dgm:shape xmlns:r="http://schemas.openxmlformats.org/officeDocument/2006/relationships" r:blip="">
        <dgm:adjLst/>
      </dgm:shape>
      <dgm:choose name="Name2">
        <dgm:if name="Name3" func="var" arg="dir" op="equ" val="norm">
          <dgm:choose name="Name4">
            <dgm:if name="Name5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h" fact="0.225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primFontSz" for="ch" ptType="node" op="equ" val="65"/>
              </dgm:constrLst>
            </dgm:if>
            <dgm:if name="Name6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h" fact="0.1891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h" fact="0.1891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primFontSz" for="ch" ptType="node" op="equ" val="65"/>
              </dgm:constrLst>
            </dgm:if>
            <dgm:if name="Name7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h" fact="0.1526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h" fact="0.2253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h" fact="0.1526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primFontSz" for="ch" ptType="node" op="equ" val="65"/>
              </dgm:constrLst>
            </dgm:if>
            <dgm:if name="Name8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h" fact="0.1268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h" fact="0.215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h" fact="0.21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h" fact="0.126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primFontSz" for="ch" ptType="node" op="equ" val="65"/>
              </dgm:constrLst>
            </dgm:if>
            <dgm:if name="Name9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h" fact="0.1082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h" fact="0.197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h" fact="0.2253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h" fact="0.197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h" fact="0.1082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primFontSz" for="ch" ptType="node" op="equ" val="65"/>
              </dgm:constrLst>
            </dgm:if>
            <dgm:if name="Name10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h" fact="0.094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h" fact="0.1809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h" fact="0.220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h" fact="0.2205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h" fact="0.18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h" fact="0.0943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primFontSz" for="ch" ptType="node" op="equ" val="65"/>
              </dgm:constrLst>
            </dgm:if>
            <dgm:else name="Name1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h" fact="0.0835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h" fact="0.165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h" fact="0.2109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h" fact="0.2253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h" fact="0.21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h" fact="0.1658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h" fact="0.0835"/>
                <dgm:constr type="l" for="ch" forName="text_7" refType="ctrX" refFor="ch" refForName="accent_7"/>
                <dgm:constr type="r" for="ch" forName="text_7" refType="w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lMarg" for="ch" forName="text_7" refType="w" refFor="ch" refForName="accent_7" fact="1.8"/>
                <dgm:constr type="primFontSz" for="ch" ptType="node" op="equ" val="65"/>
              </dgm:constrLst>
            </dgm:else>
          </dgm:choose>
        </dgm:if>
        <dgm:else name="Name12">
          <dgm:choose name="Name13">
            <dgm:if name="Name14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w"/>
                <dgm:constr type="ctrXOff" for="ch" forName="accent_1" refType="h" fact="-0.225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primFontSz" for="ch" ptType="node" op="equ" val="65"/>
              </dgm:constrLst>
            </dgm:if>
            <dgm:if name="Name15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w"/>
                <dgm:constr type="ctrXOff" for="ch" forName="accent_1" refType="h" fact="-0.1891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w"/>
                <dgm:constr type="ctrXOff" for="ch" forName="accent_2" refType="h" fact="-0.1891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primFontSz" for="ch" ptType="node" op="equ" val="65"/>
              </dgm:constrLst>
            </dgm:if>
            <dgm:if name="Name16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w"/>
                <dgm:constr type="ctrXOff" for="ch" forName="accent_1" refType="h" fact="-0.1526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w"/>
                <dgm:constr type="ctrXOff" for="ch" forName="accent_2" refType="h" fact="-0.2253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w"/>
                <dgm:constr type="ctrXOff" for="ch" forName="accent_3" refType="h" fact="-0.1526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primFontSz" for="ch" ptType="node" op="equ" val="65"/>
              </dgm:constrLst>
            </dgm:if>
            <dgm:if name="Name17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w"/>
                <dgm:constr type="ctrXOff" for="ch" forName="accent_1" refType="h" fact="-0.1268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w"/>
                <dgm:constr type="ctrXOff" for="ch" forName="accent_2" refType="h" fact="-0.215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w"/>
                <dgm:constr type="ctrXOff" for="ch" forName="accent_3" refType="h" fact="-0.21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w"/>
                <dgm:constr type="ctrXOff" for="ch" forName="accent_4" refType="h" fact="-0.126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primFontSz" for="ch" ptType="node" op="equ" val="65"/>
              </dgm:constrLst>
            </dgm:if>
            <dgm:if name="Name18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w"/>
                <dgm:constr type="ctrXOff" for="ch" forName="accent_1" refType="h" fact="-0.1082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w"/>
                <dgm:constr type="ctrXOff" for="ch" forName="accent_2" refType="h" fact="-0.197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w"/>
                <dgm:constr type="ctrXOff" for="ch" forName="accent_3" refType="h" fact="-0.2253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w"/>
                <dgm:constr type="ctrXOff" for="ch" forName="accent_4" refType="h" fact="-0.197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w"/>
                <dgm:constr type="ctrXOff" for="ch" forName="accent_5" refType="h" fact="-0.1082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primFontSz" for="ch" ptType="node" op="equ" val="65"/>
              </dgm:constrLst>
            </dgm:if>
            <dgm:if name="Name19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w"/>
                <dgm:constr type="ctrXOff" for="ch" forName="accent_1" refType="h" fact="-0.094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w"/>
                <dgm:constr type="ctrXOff" for="ch" forName="accent_2" refType="h" fact="-0.1809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w"/>
                <dgm:constr type="ctrXOff" for="ch" forName="accent_3" refType="h" fact="-0.220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w"/>
                <dgm:constr type="ctrXOff" for="ch" forName="accent_4" refType="h" fact="-0.2205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w"/>
                <dgm:constr type="ctrXOff" for="ch" forName="accent_5" refType="h" fact="-0.18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w"/>
                <dgm:constr type="ctrXOff" for="ch" forName="accent_6" refType="h" fact="-0.0943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primFontSz" for="ch" ptType="node" op="equ" val="65"/>
              </dgm:constrLst>
            </dgm:if>
            <dgm:else name="Name20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w"/>
                <dgm:constr type="ctrXOff" for="ch" forName="accent_1" refType="h" fact="-0.0835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w"/>
                <dgm:constr type="ctrXOff" for="ch" forName="accent_2" refType="h" fact="-0.165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w"/>
                <dgm:constr type="ctrXOff" for="ch" forName="accent_3" refType="h" fact="-0.2109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w"/>
                <dgm:constr type="ctrXOff" for="ch" forName="accent_4" refType="h" fact="-0.2253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w"/>
                <dgm:constr type="ctrXOff" for="ch" forName="accent_5" refType="h" fact="-0.21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w"/>
                <dgm:constr type="ctrXOff" for="ch" forName="accent_6" refType="h" fact="-0.1658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w"/>
                <dgm:constr type="ctrXOff" for="ch" forName="accent_7" refType="h" fact="-0.0835"/>
                <dgm:constr type="r" for="ch" forName="text_7" refType="ctrX" refFor="ch" refForName="accent_7"/>
                <dgm:constr type="rOff" for="ch" forName="text_7" refType="ctrXOff" refFor="ch" refForName="accent_7"/>
                <dgm:constr type="l" for="ch" forName="text_7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rMarg" for="ch" forName="text_7" refType="w" refFor="ch" refForName="accent_7" fact="1.8"/>
                <dgm:constr type="primFontSz" for="ch" ptType="node" op="equ" val="65"/>
              </dgm:constrLst>
            </dgm:else>
          </dgm:choose>
        </dgm:else>
      </dgm:choose>
      <dgm:layoutNode name="cycle">
        <dgm:choose name="Name21">
          <dgm:if name="Name22" func="var" arg="dir" op="equ" val="norm">
            <dgm:alg type="cycle">
              <dgm:param type="stAng" val="45"/>
              <dgm:param type="spanAng" val="90"/>
            </dgm:alg>
          </dgm:if>
          <dgm:else name="Name23">
            <dgm:alg type="cycle">
              <dgm:param type="stAng" val="225"/>
              <dgm:param type="spanAng" val="90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val="1"/>
          <dgm:constr type="h" for="ch" val="1"/>
          <dgm:constr type="diam" for="ch" forName="conn" refType="diam"/>
        </dgm:constrLst>
        <dgm:layoutNode name="src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conn" styleLbl="parChTrans1D2">
          <dgm:alg type="conn">
            <dgm:param type="connRout" val="curve"/>
            <dgm:param type="srcNode" val="srcNode"/>
            <dgm:param type="dstNode" val="dstNode"/>
            <dgm:param type="begPts" val="ctr"/>
            <dgm:param type="endPts" val="ctr"/>
            <dgm:param type="endSty" val="noArr"/>
          </dgm:alg>
          <dgm:shape xmlns:r="http://schemas.openxmlformats.org/officeDocument/2006/relationships" type="conn" r:blip="">
            <dgm:adjLst/>
          </dgm:shape>
          <dgm:presOf axis="desOrSelf" ptType="sibTrans" hideLastTrans="0" st="0" cnt="1"/>
          <dgm:constrLst>
            <dgm:constr type="begPad"/>
            <dgm:constr type="endPad"/>
          </dgm:constrLst>
        </dgm:layoutNode>
        <dgm:layoutNode name="extra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dstNode">
          <dgm:alg type="sp"/>
          <dgm:shape xmlns:r="http://schemas.openxmlformats.org/officeDocument/2006/relationships" type="rect" r:blip="" hideGeom="1">
            <dgm:adjLst/>
          </dgm:shape>
          <dgm:presOf/>
        </dgm:layoutNode>
      </dgm:layoutNode>
      <dgm:forEach name="wrapper" axis="self" ptType="parTrans">
        <dgm:forEach name="wrapper2" axis="self" ptType="sibTrans" st="2">
          <dgm:forEach name="accentRepeat" axis="self">
            <dgm:layoutNode name="accentRepeatNode" styleLbl="solidFgAcc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forEach>
        </dgm:forEach>
      </dgm:forEach>
      <dgm:forEach name="Name24" axis="ch" ptType="node" cnt="1">
        <dgm:layoutNode name="text_1" styleLbl="node1">
          <dgm:varLst>
            <dgm:bulletEnabled val="1"/>
          </dgm:varLst>
          <dgm:choose name="Name25">
            <dgm:if name="Name2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2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1">
          <dgm:alg type="sp"/>
          <dgm:shape xmlns:r="http://schemas.openxmlformats.org/officeDocument/2006/relationships" r:blip="">
            <dgm:adjLst/>
          </dgm:shape>
          <dgm:presOf/>
          <dgm:constrLst/>
          <dgm:forEach name="Name28" ref="accentRepeat"/>
        </dgm:layoutNode>
      </dgm:forEach>
      <dgm:forEach name="Name29" axis="ch" ptType="node" st="2" cnt="1">
        <dgm:layoutNode name="text_2" styleLbl="node1">
          <dgm:varLst>
            <dgm:bulletEnabled val="1"/>
          </dgm:varLst>
          <dgm:choose name="Name30">
            <dgm:if name="Name3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2">
          <dgm:alg type="sp"/>
          <dgm:shape xmlns:r="http://schemas.openxmlformats.org/officeDocument/2006/relationships" r:blip="">
            <dgm:adjLst/>
          </dgm:shape>
          <dgm:presOf/>
          <dgm:constrLst/>
          <dgm:forEach name="Name33" ref="accentRepeat"/>
        </dgm:layoutNode>
      </dgm:forEach>
      <dgm:forEach name="Name34" axis="ch" ptType="node" st="3" cnt="1">
        <dgm:layoutNode name="text_3" styleLbl="node1">
          <dgm:varLst>
            <dgm:bulletEnabled val="1"/>
          </dgm:varLst>
          <dgm:choose name="Name35">
            <dgm:if name="Name3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3">
          <dgm:alg type="sp"/>
          <dgm:shape xmlns:r="http://schemas.openxmlformats.org/officeDocument/2006/relationships" r:blip="">
            <dgm:adjLst/>
          </dgm:shape>
          <dgm:presOf/>
          <dgm:constrLst/>
          <dgm:forEach name="Name38" ref="accentRepeat"/>
        </dgm:layoutNode>
      </dgm:forEach>
      <dgm:forEach name="Name39" axis="ch" ptType="node" st="4" cnt="1">
        <dgm:layoutNode name="text_4" styleLbl="node1">
          <dgm:varLst>
            <dgm:bulletEnabled val="1"/>
          </dgm:varLst>
          <dgm:choose name="Name40">
            <dgm:if name="Name4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4">
          <dgm:alg type="sp"/>
          <dgm:shape xmlns:r="http://schemas.openxmlformats.org/officeDocument/2006/relationships" r:blip="">
            <dgm:adjLst/>
          </dgm:shape>
          <dgm:presOf/>
          <dgm:constrLst/>
          <dgm:forEach name="Name43" ref="accentRepeat"/>
        </dgm:layoutNode>
      </dgm:forEach>
      <dgm:forEach name="Name44" axis="ch" ptType="node" st="5" cnt="1">
        <dgm:layoutNode name="text_5" styleLbl="node1">
          <dgm:varLst>
            <dgm:bulletEnabled val="1"/>
          </dgm:varLst>
          <dgm:choose name="Name45">
            <dgm:if name="Name4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5">
          <dgm:alg type="sp"/>
          <dgm:shape xmlns:r="http://schemas.openxmlformats.org/officeDocument/2006/relationships" r:blip="">
            <dgm:adjLst/>
          </dgm:shape>
          <dgm:presOf/>
          <dgm:constrLst/>
          <dgm:forEach name="Name48" ref="accentRepeat"/>
        </dgm:layoutNode>
      </dgm:forEach>
      <dgm:forEach name="Name49" axis="ch" ptType="node" st="6" cnt="1">
        <dgm:layoutNode name="text_6" styleLbl="node1">
          <dgm:varLst>
            <dgm:bulletEnabled val="1"/>
          </dgm:varLst>
          <dgm:choose name="Name50">
            <dgm:if name="Name5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6">
          <dgm:alg type="sp"/>
          <dgm:shape xmlns:r="http://schemas.openxmlformats.org/officeDocument/2006/relationships" r:blip="">
            <dgm:adjLst/>
          </dgm:shape>
          <dgm:presOf/>
          <dgm:constrLst/>
          <dgm:forEach name="Name53" ref="accentRepeat"/>
        </dgm:layoutNode>
      </dgm:forEach>
      <dgm:forEach name="Name54" axis="ch" ptType="node" st="7" cnt="1">
        <dgm:layoutNode name="text_7" styleLbl="node1">
          <dgm:varLst>
            <dgm:bulletEnabled val="1"/>
          </dgm:varLst>
          <dgm:choose name="Name55">
            <dgm:if name="Name5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7">
          <dgm:alg type="sp"/>
          <dgm:shape xmlns:r="http://schemas.openxmlformats.org/officeDocument/2006/relationships" r:blip="">
            <dgm:adjLst/>
          </dgm:shape>
          <dgm:presOf/>
          <dgm:constrLst/>
          <dgm:forEach name="Name58" ref="accentRepeat"/>
        </dgm:layoutNode>
      </dgm:forEach>
    </dgm:layoutNode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VerticalCurvedList">
  <dgm:title val=""/>
  <dgm:desc val=""/>
  <dgm:catLst>
    <dgm:cat type="list" pri="2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alg type="composite"/>
    <dgm:shape xmlns:r="http://schemas.openxmlformats.org/officeDocument/2006/relationships" r:blip="">
      <dgm:adjLst/>
    </dgm:shape>
    <dgm:constrLst>
      <dgm:constr type="w" for="ch" refType="h" refFor="ch" op="gte" fact="0.8"/>
    </dgm:constrLst>
    <dgm:layoutNode name="Name1">
      <dgm:alg type="composite"/>
      <dgm:shape xmlns:r="http://schemas.openxmlformats.org/officeDocument/2006/relationships" r:blip="">
        <dgm:adjLst/>
      </dgm:shape>
      <dgm:choose name="Name2">
        <dgm:if name="Name3" func="var" arg="dir" op="equ" val="norm">
          <dgm:choose name="Name4">
            <dgm:if name="Name5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h" fact="0.225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primFontSz" for="ch" ptType="node" op="equ" val="65"/>
              </dgm:constrLst>
            </dgm:if>
            <dgm:if name="Name6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h" fact="0.1891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h" fact="0.1891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primFontSz" for="ch" ptType="node" op="equ" val="65"/>
              </dgm:constrLst>
            </dgm:if>
            <dgm:if name="Name7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h" fact="0.1526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h" fact="0.2253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h" fact="0.1526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primFontSz" for="ch" ptType="node" op="equ" val="65"/>
              </dgm:constrLst>
            </dgm:if>
            <dgm:if name="Name8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h" fact="0.1268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h" fact="0.215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h" fact="0.21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h" fact="0.126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primFontSz" for="ch" ptType="node" op="equ" val="65"/>
              </dgm:constrLst>
            </dgm:if>
            <dgm:if name="Name9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h" fact="0.1082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h" fact="0.197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h" fact="0.2253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h" fact="0.197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h" fact="0.1082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primFontSz" for="ch" ptType="node" op="equ" val="65"/>
              </dgm:constrLst>
            </dgm:if>
            <dgm:if name="Name10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h" fact="0.094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h" fact="0.1809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h" fact="0.220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h" fact="0.2205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h" fact="0.18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h" fact="0.0943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primFontSz" for="ch" ptType="node" op="equ" val="65"/>
              </dgm:constrLst>
            </dgm:if>
            <dgm:else name="Name1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h" fact="0.0835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h" fact="0.165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h" fact="0.2109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h" fact="0.2253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h" fact="0.21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h" fact="0.1658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h" fact="0.0835"/>
                <dgm:constr type="l" for="ch" forName="text_7" refType="ctrX" refFor="ch" refForName="accent_7"/>
                <dgm:constr type="r" for="ch" forName="text_7" refType="w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lMarg" for="ch" forName="text_7" refType="w" refFor="ch" refForName="accent_7" fact="1.8"/>
                <dgm:constr type="primFontSz" for="ch" ptType="node" op="equ" val="65"/>
              </dgm:constrLst>
            </dgm:else>
          </dgm:choose>
        </dgm:if>
        <dgm:else name="Name12">
          <dgm:choose name="Name13">
            <dgm:if name="Name14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w"/>
                <dgm:constr type="ctrXOff" for="ch" forName="accent_1" refType="h" fact="-0.225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primFontSz" for="ch" ptType="node" op="equ" val="65"/>
              </dgm:constrLst>
            </dgm:if>
            <dgm:if name="Name15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w"/>
                <dgm:constr type="ctrXOff" for="ch" forName="accent_1" refType="h" fact="-0.1891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w"/>
                <dgm:constr type="ctrXOff" for="ch" forName="accent_2" refType="h" fact="-0.1891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primFontSz" for="ch" ptType="node" op="equ" val="65"/>
              </dgm:constrLst>
            </dgm:if>
            <dgm:if name="Name16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w"/>
                <dgm:constr type="ctrXOff" for="ch" forName="accent_1" refType="h" fact="-0.1526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w"/>
                <dgm:constr type="ctrXOff" for="ch" forName="accent_2" refType="h" fact="-0.2253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w"/>
                <dgm:constr type="ctrXOff" for="ch" forName="accent_3" refType="h" fact="-0.1526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primFontSz" for="ch" ptType="node" op="equ" val="65"/>
              </dgm:constrLst>
            </dgm:if>
            <dgm:if name="Name17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w"/>
                <dgm:constr type="ctrXOff" for="ch" forName="accent_1" refType="h" fact="-0.1268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w"/>
                <dgm:constr type="ctrXOff" for="ch" forName="accent_2" refType="h" fact="-0.215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w"/>
                <dgm:constr type="ctrXOff" for="ch" forName="accent_3" refType="h" fact="-0.21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w"/>
                <dgm:constr type="ctrXOff" for="ch" forName="accent_4" refType="h" fact="-0.126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primFontSz" for="ch" ptType="node" op="equ" val="65"/>
              </dgm:constrLst>
            </dgm:if>
            <dgm:if name="Name18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w"/>
                <dgm:constr type="ctrXOff" for="ch" forName="accent_1" refType="h" fact="-0.1082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w"/>
                <dgm:constr type="ctrXOff" for="ch" forName="accent_2" refType="h" fact="-0.197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w"/>
                <dgm:constr type="ctrXOff" for="ch" forName="accent_3" refType="h" fact="-0.2253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w"/>
                <dgm:constr type="ctrXOff" for="ch" forName="accent_4" refType="h" fact="-0.197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w"/>
                <dgm:constr type="ctrXOff" for="ch" forName="accent_5" refType="h" fact="-0.1082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primFontSz" for="ch" ptType="node" op="equ" val="65"/>
              </dgm:constrLst>
            </dgm:if>
            <dgm:if name="Name19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w"/>
                <dgm:constr type="ctrXOff" for="ch" forName="accent_1" refType="h" fact="-0.094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w"/>
                <dgm:constr type="ctrXOff" for="ch" forName="accent_2" refType="h" fact="-0.1809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w"/>
                <dgm:constr type="ctrXOff" for="ch" forName="accent_3" refType="h" fact="-0.220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w"/>
                <dgm:constr type="ctrXOff" for="ch" forName="accent_4" refType="h" fact="-0.2205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w"/>
                <dgm:constr type="ctrXOff" for="ch" forName="accent_5" refType="h" fact="-0.18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w"/>
                <dgm:constr type="ctrXOff" for="ch" forName="accent_6" refType="h" fact="-0.0943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primFontSz" for="ch" ptType="node" op="equ" val="65"/>
              </dgm:constrLst>
            </dgm:if>
            <dgm:else name="Name20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w"/>
                <dgm:constr type="ctrXOff" for="ch" forName="accent_1" refType="h" fact="-0.0835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w"/>
                <dgm:constr type="ctrXOff" for="ch" forName="accent_2" refType="h" fact="-0.165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w"/>
                <dgm:constr type="ctrXOff" for="ch" forName="accent_3" refType="h" fact="-0.2109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w"/>
                <dgm:constr type="ctrXOff" for="ch" forName="accent_4" refType="h" fact="-0.2253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w"/>
                <dgm:constr type="ctrXOff" for="ch" forName="accent_5" refType="h" fact="-0.21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w"/>
                <dgm:constr type="ctrXOff" for="ch" forName="accent_6" refType="h" fact="-0.1658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w"/>
                <dgm:constr type="ctrXOff" for="ch" forName="accent_7" refType="h" fact="-0.0835"/>
                <dgm:constr type="r" for="ch" forName="text_7" refType="ctrX" refFor="ch" refForName="accent_7"/>
                <dgm:constr type="rOff" for="ch" forName="text_7" refType="ctrXOff" refFor="ch" refForName="accent_7"/>
                <dgm:constr type="l" for="ch" forName="text_7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rMarg" for="ch" forName="text_7" refType="w" refFor="ch" refForName="accent_7" fact="1.8"/>
                <dgm:constr type="primFontSz" for="ch" ptType="node" op="equ" val="65"/>
              </dgm:constrLst>
            </dgm:else>
          </dgm:choose>
        </dgm:else>
      </dgm:choose>
      <dgm:layoutNode name="cycle">
        <dgm:choose name="Name21">
          <dgm:if name="Name22" func="var" arg="dir" op="equ" val="norm">
            <dgm:alg type="cycle">
              <dgm:param type="stAng" val="45"/>
              <dgm:param type="spanAng" val="90"/>
            </dgm:alg>
          </dgm:if>
          <dgm:else name="Name23">
            <dgm:alg type="cycle">
              <dgm:param type="stAng" val="225"/>
              <dgm:param type="spanAng" val="90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val="1"/>
          <dgm:constr type="h" for="ch" val="1"/>
          <dgm:constr type="diam" for="ch" forName="conn" refType="diam"/>
        </dgm:constrLst>
        <dgm:layoutNode name="src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conn" styleLbl="parChTrans1D2">
          <dgm:alg type="conn">
            <dgm:param type="connRout" val="curve"/>
            <dgm:param type="srcNode" val="srcNode"/>
            <dgm:param type="dstNode" val="dstNode"/>
            <dgm:param type="begPts" val="ctr"/>
            <dgm:param type="endPts" val="ctr"/>
            <dgm:param type="endSty" val="noArr"/>
          </dgm:alg>
          <dgm:shape xmlns:r="http://schemas.openxmlformats.org/officeDocument/2006/relationships" type="conn" r:blip="">
            <dgm:adjLst/>
          </dgm:shape>
          <dgm:presOf axis="desOrSelf" ptType="sibTrans" hideLastTrans="0" st="0" cnt="1"/>
          <dgm:constrLst>
            <dgm:constr type="begPad"/>
            <dgm:constr type="endPad"/>
          </dgm:constrLst>
        </dgm:layoutNode>
        <dgm:layoutNode name="extra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dstNode">
          <dgm:alg type="sp"/>
          <dgm:shape xmlns:r="http://schemas.openxmlformats.org/officeDocument/2006/relationships" type="rect" r:blip="" hideGeom="1">
            <dgm:adjLst/>
          </dgm:shape>
          <dgm:presOf/>
        </dgm:layoutNode>
      </dgm:layoutNode>
      <dgm:forEach name="wrapper" axis="self" ptType="parTrans">
        <dgm:forEach name="wrapper2" axis="self" ptType="sibTrans" st="2">
          <dgm:forEach name="accentRepeat" axis="self">
            <dgm:layoutNode name="accentRepeatNode" styleLbl="solidFgAcc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forEach>
        </dgm:forEach>
      </dgm:forEach>
      <dgm:forEach name="Name24" axis="ch" ptType="node" cnt="1">
        <dgm:layoutNode name="text_1" styleLbl="node1">
          <dgm:varLst>
            <dgm:bulletEnabled val="1"/>
          </dgm:varLst>
          <dgm:choose name="Name25">
            <dgm:if name="Name2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2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1">
          <dgm:alg type="sp"/>
          <dgm:shape xmlns:r="http://schemas.openxmlformats.org/officeDocument/2006/relationships" r:blip="">
            <dgm:adjLst/>
          </dgm:shape>
          <dgm:presOf/>
          <dgm:constrLst/>
          <dgm:forEach name="Name28" ref="accentRepeat"/>
        </dgm:layoutNode>
      </dgm:forEach>
      <dgm:forEach name="Name29" axis="ch" ptType="node" st="2" cnt="1">
        <dgm:layoutNode name="text_2" styleLbl="node1">
          <dgm:varLst>
            <dgm:bulletEnabled val="1"/>
          </dgm:varLst>
          <dgm:choose name="Name30">
            <dgm:if name="Name3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2">
          <dgm:alg type="sp"/>
          <dgm:shape xmlns:r="http://schemas.openxmlformats.org/officeDocument/2006/relationships" r:blip="">
            <dgm:adjLst/>
          </dgm:shape>
          <dgm:presOf/>
          <dgm:constrLst/>
          <dgm:forEach name="Name33" ref="accentRepeat"/>
        </dgm:layoutNode>
      </dgm:forEach>
      <dgm:forEach name="Name34" axis="ch" ptType="node" st="3" cnt="1">
        <dgm:layoutNode name="text_3" styleLbl="node1">
          <dgm:varLst>
            <dgm:bulletEnabled val="1"/>
          </dgm:varLst>
          <dgm:choose name="Name35">
            <dgm:if name="Name3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3">
          <dgm:alg type="sp"/>
          <dgm:shape xmlns:r="http://schemas.openxmlformats.org/officeDocument/2006/relationships" r:blip="">
            <dgm:adjLst/>
          </dgm:shape>
          <dgm:presOf/>
          <dgm:constrLst/>
          <dgm:forEach name="Name38" ref="accentRepeat"/>
        </dgm:layoutNode>
      </dgm:forEach>
      <dgm:forEach name="Name39" axis="ch" ptType="node" st="4" cnt="1">
        <dgm:layoutNode name="text_4" styleLbl="node1">
          <dgm:varLst>
            <dgm:bulletEnabled val="1"/>
          </dgm:varLst>
          <dgm:choose name="Name40">
            <dgm:if name="Name4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4">
          <dgm:alg type="sp"/>
          <dgm:shape xmlns:r="http://schemas.openxmlformats.org/officeDocument/2006/relationships" r:blip="">
            <dgm:adjLst/>
          </dgm:shape>
          <dgm:presOf/>
          <dgm:constrLst/>
          <dgm:forEach name="Name43" ref="accentRepeat"/>
        </dgm:layoutNode>
      </dgm:forEach>
      <dgm:forEach name="Name44" axis="ch" ptType="node" st="5" cnt="1">
        <dgm:layoutNode name="text_5" styleLbl="node1">
          <dgm:varLst>
            <dgm:bulletEnabled val="1"/>
          </dgm:varLst>
          <dgm:choose name="Name45">
            <dgm:if name="Name4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5">
          <dgm:alg type="sp"/>
          <dgm:shape xmlns:r="http://schemas.openxmlformats.org/officeDocument/2006/relationships" r:blip="">
            <dgm:adjLst/>
          </dgm:shape>
          <dgm:presOf/>
          <dgm:constrLst/>
          <dgm:forEach name="Name48" ref="accentRepeat"/>
        </dgm:layoutNode>
      </dgm:forEach>
      <dgm:forEach name="Name49" axis="ch" ptType="node" st="6" cnt="1">
        <dgm:layoutNode name="text_6" styleLbl="node1">
          <dgm:varLst>
            <dgm:bulletEnabled val="1"/>
          </dgm:varLst>
          <dgm:choose name="Name50">
            <dgm:if name="Name5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6">
          <dgm:alg type="sp"/>
          <dgm:shape xmlns:r="http://schemas.openxmlformats.org/officeDocument/2006/relationships" r:blip="">
            <dgm:adjLst/>
          </dgm:shape>
          <dgm:presOf/>
          <dgm:constrLst/>
          <dgm:forEach name="Name53" ref="accentRepeat"/>
        </dgm:layoutNode>
      </dgm:forEach>
      <dgm:forEach name="Name54" axis="ch" ptType="node" st="7" cnt="1">
        <dgm:layoutNode name="text_7" styleLbl="node1">
          <dgm:varLst>
            <dgm:bulletEnabled val="1"/>
          </dgm:varLst>
          <dgm:choose name="Name55">
            <dgm:if name="Name5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7">
          <dgm:alg type="sp"/>
          <dgm:shape xmlns:r="http://schemas.openxmlformats.org/officeDocument/2006/relationships" r:blip="">
            <dgm:adjLst/>
          </dgm:shape>
          <dgm:presOf/>
          <dgm:constrLst/>
          <dgm:forEach name="Name58" ref="accentRepeat"/>
        </dgm:layoutNode>
      </dgm:forEach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microsoft.com/office/2007/relationships/hdphoto" Target="../media/hdphoto4.wdp"/><Relationship Id="rId18" Type="http://schemas.microsoft.com/office/2007/relationships/diagramDrawing" Target="../diagrams/drawing2.xml"/><Relationship Id="rId3" Type="http://schemas.openxmlformats.org/officeDocument/2006/relationships/diagramData" Target="../diagrams/data1.xml"/><Relationship Id="rId7" Type="http://schemas.microsoft.com/office/2007/relationships/diagramDrawing" Target="../diagrams/drawing1.xml"/><Relationship Id="rId12" Type="http://schemas.openxmlformats.org/officeDocument/2006/relationships/image" Target="../media/image4.png"/><Relationship Id="rId17" Type="http://schemas.openxmlformats.org/officeDocument/2006/relationships/diagramColors" Target="../diagrams/colors2.xml"/><Relationship Id="rId2" Type="http://schemas.microsoft.com/office/2007/relationships/hdphoto" Target="../media/hdphoto1.wdp"/><Relationship Id="rId16" Type="http://schemas.openxmlformats.org/officeDocument/2006/relationships/diagramQuickStyle" Target="../diagrams/quickStyle2.xml"/><Relationship Id="rId20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diagramColors" Target="../diagrams/colors1.xml"/><Relationship Id="rId11" Type="http://schemas.microsoft.com/office/2007/relationships/hdphoto" Target="../media/hdphoto3.wdp"/><Relationship Id="rId5" Type="http://schemas.openxmlformats.org/officeDocument/2006/relationships/diagramQuickStyle" Target="../diagrams/quickStyle1.xml"/><Relationship Id="rId15" Type="http://schemas.openxmlformats.org/officeDocument/2006/relationships/diagramLayout" Target="../diagrams/layout2.xml"/><Relationship Id="rId10" Type="http://schemas.openxmlformats.org/officeDocument/2006/relationships/image" Target="../media/image3.png"/><Relationship Id="rId19" Type="http://schemas.openxmlformats.org/officeDocument/2006/relationships/image" Target="../media/image5.png"/><Relationship Id="rId4" Type="http://schemas.openxmlformats.org/officeDocument/2006/relationships/diagramLayout" Target="../diagrams/layout1.xml"/><Relationship Id="rId9" Type="http://schemas.microsoft.com/office/2007/relationships/hdphoto" Target="../media/hdphoto2.wdp"/><Relationship Id="rId14" Type="http://schemas.openxmlformats.org/officeDocument/2006/relationships/diagramData" Target="../diagrams/data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0.PNG"/><Relationship Id="rId7" Type="http://schemas.openxmlformats.org/officeDocument/2006/relationships/image" Target="../media/image13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0</xdr:colOff>
      <xdr:row>37</xdr:row>
      <xdr:rowOff>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11200" cy="70485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66674</xdr:rowOff>
    </xdr:from>
    <xdr:ext cx="6572250" cy="552451"/>
    <xdr:sp macro="" textlink="">
      <xdr:nvSpPr>
        <xdr:cNvPr id="3" name="pole tekstowe 2"/>
        <xdr:cNvSpPr txBox="1"/>
      </xdr:nvSpPr>
      <xdr:spPr>
        <a:xfrm>
          <a:off x="0" y="66674"/>
          <a:ext cx="6572250" cy="552451"/>
        </a:xfrm>
        <a:prstGeom prst="homePlate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2800" b="1" cap="none" spc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Baza projektów wiatrowych w Polsce </a:t>
          </a:r>
        </a:p>
      </xdr:txBody>
    </xdr:sp>
    <xdr:clientData/>
  </xdr:oneCellAnchor>
  <xdr:oneCellAnchor>
    <xdr:from>
      <xdr:col>0</xdr:col>
      <xdr:colOff>0</xdr:colOff>
      <xdr:row>11</xdr:row>
      <xdr:rowOff>47625</xdr:rowOff>
    </xdr:from>
    <xdr:ext cx="2476500" cy="466726"/>
    <xdr:sp macro="" textlink="">
      <xdr:nvSpPr>
        <xdr:cNvPr id="4" name="pole tekstowe 3"/>
        <xdr:cNvSpPr txBox="1"/>
      </xdr:nvSpPr>
      <xdr:spPr>
        <a:xfrm>
          <a:off x="0" y="2143125"/>
          <a:ext cx="2476500" cy="466726"/>
        </a:xfrm>
        <a:prstGeom prst="homePlate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2400" b="1" cap="none" spc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Wrzesień</a:t>
          </a:r>
          <a:r>
            <a:rPr lang="pl-PL" sz="2400" b="1" cap="none" spc="0" baseline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 2019</a:t>
          </a:r>
          <a:endParaRPr lang="pl-PL" sz="2400" b="1" cap="none" spc="0">
            <a:ln w="10160">
              <a:solidFill>
                <a:schemeClr val="tx2">
                  <a:lumMod val="50000"/>
                </a:schemeClr>
              </a:solidFill>
              <a:prstDash val="solid"/>
            </a:ln>
            <a:solidFill>
              <a:schemeClr val="tx2">
                <a:lumMod val="50000"/>
              </a:schemeClr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+mj-lt"/>
          </a:endParaRPr>
        </a:p>
      </xdr:txBody>
    </xdr:sp>
    <xdr:clientData/>
  </xdr:oneCellAnchor>
  <xdr:oneCellAnchor>
    <xdr:from>
      <xdr:col>0</xdr:col>
      <xdr:colOff>0</xdr:colOff>
      <xdr:row>3</xdr:row>
      <xdr:rowOff>180974</xdr:rowOff>
    </xdr:from>
    <xdr:ext cx="5076825" cy="666751"/>
    <xdr:sp macro="" textlink="">
      <xdr:nvSpPr>
        <xdr:cNvPr id="6" name="pole tekstowe 5"/>
        <xdr:cNvSpPr txBox="1"/>
      </xdr:nvSpPr>
      <xdr:spPr>
        <a:xfrm>
          <a:off x="0" y="752474"/>
          <a:ext cx="5076825" cy="666751"/>
        </a:xfrm>
        <a:prstGeom prst="homePlate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2400" b="1" cap="none" spc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Instytut Energetyki Odnawialnej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 b="1" cap="none" spc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  <a:ea typeface="+mn-ea"/>
              <a:cs typeface="+mn-cs"/>
            </a:rPr>
            <a:t>Copyright ©2019 IEO. Wszelkie prawa zastrzeżone. </a:t>
          </a:r>
          <a:endParaRPr lang="pl-PL" sz="2400" b="1" cap="none" spc="0">
            <a:ln w="10160">
              <a:solidFill>
                <a:schemeClr val="tx2">
                  <a:lumMod val="50000"/>
                </a:schemeClr>
              </a:solidFill>
              <a:prstDash val="solid"/>
            </a:ln>
            <a:solidFill>
              <a:schemeClr val="tx2">
                <a:lumMod val="50000"/>
              </a:schemeClr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+mj-lt"/>
          </a:endParaRPr>
        </a:p>
      </xdr:txBody>
    </xdr:sp>
    <xdr:clientData/>
  </xdr:oneCellAnchor>
  <xdr:twoCellAnchor>
    <xdr:from>
      <xdr:col>0</xdr:col>
      <xdr:colOff>0</xdr:colOff>
      <xdr:row>14</xdr:row>
      <xdr:rowOff>9524</xdr:rowOff>
    </xdr:from>
    <xdr:to>
      <xdr:col>9</xdr:col>
      <xdr:colOff>542925</xdr:colOff>
      <xdr:row>36</xdr:row>
      <xdr:rowOff>190499</xdr:rowOff>
    </xdr:to>
    <xdr:graphicFrame macro="">
      <xdr:nvGraphicFramePr>
        <xdr:cNvPr id="37" name="Diagram 36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3" r:lo="rId4" r:qs="rId5" r:cs="rId6"/>
        </a:graphicData>
      </a:graphic>
    </xdr:graphicFrame>
    <xdr:clientData/>
  </xdr:twoCellAnchor>
  <xdr:twoCellAnchor editAs="oneCell">
    <xdr:from>
      <xdr:col>0</xdr:col>
      <xdr:colOff>285750</xdr:colOff>
      <xdr:row>15</xdr:row>
      <xdr:rowOff>171449</xdr:rowOff>
    </xdr:from>
    <xdr:to>
      <xdr:col>1</xdr:col>
      <xdr:colOff>133350</xdr:colOff>
      <xdr:row>19</xdr:row>
      <xdr:rowOff>47624</xdr:rowOff>
    </xdr:to>
    <xdr:pic>
      <xdr:nvPicPr>
        <xdr:cNvPr id="38" name="Obraz 37" descr="C:\Users\dgreda\AppData\Local\Microsoft\Windows\Temporary Internet Files\Content.IE5\CNP10KHT\document-1287618_960_720[1].png"/>
        <xdr:cNvPicPr/>
      </xdr:nvPicPr>
      <xdr:blipFill rotWithShape="1"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7917" b="79306" l="26250" r="73472">
                      <a14:foregroundMark x1="55000" y1="43333" x2="55000" y2="43333"/>
                      <a14:foregroundMark x1="56944" y1="48889" x2="56944" y2="48889"/>
                      <a14:foregroundMark x1="60278" y1="55833" x2="60278" y2="55833"/>
                      <a14:foregroundMark x1="59722" y1="60833" x2="59722" y2="60833"/>
                      <a14:foregroundMark x1="60278" y1="67083" x2="60278" y2="67083"/>
                      <a14:backgroundMark x1="14861" y1="19306" x2="14861" y2="19306"/>
                      <a14:backgroundMark x1="16806" y1="17083" x2="16806" y2="170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275" t="17583" r="24176" b="14285"/>
        <a:stretch/>
      </xdr:blipFill>
      <xdr:spPr bwMode="auto">
        <a:xfrm>
          <a:off x="285750" y="3028949"/>
          <a:ext cx="457200" cy="6381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27305</xdr:colOff>
      <xdr:row>21</xdr:row>
      <xdr:rowOff>69215</xdr:rowOff>
    </xdr:from>
    <xdr:to>
      <xdr:col>1</xdr:col>
      <xdr:colOff>504825</xdr:colOff>
      <xdr:row>24</xdr:row>
      <xdr:rowOff>47625</xdr:rowOff>
    </xdr:to>
    <xdr:pic>
      <xdr:nvPicPr>
        <xdr:cNvPr id="39" name="Obraz 38"/>
        <xdr:cNvPicPr/>
      </xdr:nvPicPr>
      <xdr:blipFill rotWithShape="1"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81011" b="94007" l="31986" r="43105">
                      <a14:foregroundMark x1="35451" y1="92274" x2="35451" y2="92274"/>
                      <a14:foregroundMark x1="37329" y1="91264" x2="37329" y2="91264"/>
                      <a14:foregroundMark x1="37256" y1="86931" x2="37256" y2="86931"/>
                      <a14:foregroundMark x1="37256" y1="84549" x2="37256" y2="84549"/>
                      <a14:foregroundMark x1="36173" y1="82744" x2="36173" y2="82744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822" t="80819" r="56844" b="6016"/>
        <a:stretch/>
      </xdr:blipFill>
      <xdr:spPr bwMode="auto">
        <a:xfrm>
          <a:off x="636905" y="4069715"/>
          <a:ext cx="477520" cy="5499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466724</xdr:colOff>
      <xdr:row>26</xdr:row>
      <xdr:rowOff>82560</xdr:rowOff>
    </xdr:from>
    <xdr:to>
      <xdr:col>1</xdr:col>
      <xdr:colOff>552449</xdr:colOff>
      <xdr:row>30</xdr:row>
      <xdr:rowOff>9525</xdr:rowOff>
    </xdr:to>
    <xdr:pic>
      <xdr:nvPicPr>
        <xdr:cNvPr id="40" name="Obraz 39"/>
        <xdr:cNvPicPr/>
      </xdr:nvPicPr>
      <xdr:blipFill rotWithShape="1">
        <a:blip xmlns:r="http://schemas.openxmlformats.org/officeDocument/2006/relationships" r:embed="rId1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5343" b="19278" l="5776" r="19567"/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13" t="5095" r="80213" b="80451"/>
        <a:stretch/>
      </xdr:blipFill>
      <xdr:spPr bwMode="auto">
        <a:xfrm>
          <a:off x="466724" y="5035560"/>
          <a:ext cx="695325" cy="688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11</xdr:col>
      <xdr:colOff>381000</xdr:colOff>
      <xdr:row>3</xdr:row>
      <xdr:rowOff>104775</xdr:rowOff>
    </xdr:from>
    <xdr:to>
      <xdr:col>22</xdr:col>
      <xdr:colOff>0</xdr:colOff>
      <xdr:row>37</xdr:row>
      <xdr:rowOff>0</xdr:rowOff>
    </xdr:to>
    <xdr:graphicFrame macro="">
      <xdr:nvGraphicFramePr>
        <xdr:cNvPr id="73" name="Diagram 7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4" r:lo="rId15" r:qs="rId16" r:cs="rId17"/>
        </a:graphicData>
      </a:graphic>
    </xdr:graphicFrame>
    <xdr:clientData/>
  </xdr:twoCellAnchor>
  <xdr:oneCellAnchor>
    <xdr:from>
      <xdr:col>20</xdr:col>
      <xdr:colOff>333374</xdr:colOff>
      <xdr:row>4</xdr:row>
      <xdr:rowOff>161923</xdr:rowOff>
    </xdr:from>
    <xdr:ext cx="857957" cy="609602"/>
    <xdr:sp macro="" textlink="">
      <xdr:nvSpPr>
        <xdr:cNvPr id="74" name="pole tekstowe 73"/>
        <xdr:cNvSpPr txBox="1"/>
      </xdr:nvSpPr>
      <xdr:spPr>
        <a:xfrm>
          <a:off x="12525374" y="923923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1</a:t>
          </a:r>
        </a:p>
      </xdr:txBody>
    </xdr:sp>
    <xdr:clientData/>
  </xdr:oneCellAnchor>
  <xdr:oneCellAnchor>
    <xdr:from>
      <xdr:col>19</xdr:col>
      <xdr:colOff>428625</xdr:colOff>
      <xdr:row>9</xdr:row>
      <xdr:rowOff>57150</xdr:rowOff>
    </xdr:from>
    <xdr:ext cx="857957" cy="609602"/>
    <xdr:sp macro="" textlink="">
      <xdr:nvSpPr>
        <xdr:cNvPr id="77" name="pole tekstowe 76"/>
        <xdr:cNvSpPr txBox="1"/>
      </xdr:nvSpPr>
      <xdr:spPr>
        <a:xfrm>
          <a:off x="12011025" y="1771650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2</a:t>
          </a:r>
        </a:p>
      </xdr:txBody>
    </xdr:sp>
    <xdr:clientData/>
  </xdr:oneCellAnchor>
  <xdr:oneCellAnchor>
    <xdr:from>
      <xdr:col>19</xdr:col>
      <xdr:colOff>123825</xdr:colOff>
      <xdr:row>14</xdr:row>
      <xdr:rowOff>9525</xdr:rowOff>
    </xdr:from>
    <xdr:ext cx="857957" cy="609602"/>
    <xdr:sp macro="" textlink="">
      <xdr:nvSpPr>
        <xdr:cNvPr id="79" name="pole tekstowe 78"/>
        <xdr:cNvSpPr txBox="1"/>
      </xdr:nvSpPr>
      <xdr:spPr>
        <a:xfrm>
          <a:off x="11706225" y="2676525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3</a:t>
          </a:r>
        </a:p>
      </xdr:txBody>
    </xdr:sp>
    <xdr:clientData/>
  </xdr:oneCellAnchor>
  <xdr:oneCellAnchor>
    <xdr:from>
      <xdr:col>19</xdr:col>
      <xdr:colOff>28575</xdr:colOff>
      <xdr:row>18</xdr:row>
      <xdr:rowOff>123825</xdr:rowOff>
    </xdr:from>
    <xdr:ext cx="857957" cy="609602"/>
    <xdr:sp macro="" textlink="">
      <xdr:nvSpPr>
        <xdr:cNvPr id="80" name="pole tekstowe 79"/>
        <xdr:cNvSpPr txBox="1"/>
      </xdr:nvSpPr>
      <xdr:spPr>
        <a:xfrm>
          <a:off x="11610975" y="3552825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4</a:t>
          </a:r>
        </a:p>
      </xdr:txBody>
    </xdr:sp>
    <xdr:clientData/>
  </xdr:oneCellAnchor>
  <xdr:oneCellAnchor>
    <xdr:from>
      <xdr:col>19</xdr:col>
      <xdr:colOff>123825</xdr:colOff>
      <xdr:row>23</xdr:row>
      <xdr:rowOff>19050</xdr:rowOff>
    </xdr:from>
    <xdr:ext cx="857957" cy="609602"/>
    <xdr:sp macro="" textlink="">
      <xdr:nvSpPr>
        <xdr:cNvPr id="81" name="pole tekstowe 80"/>
        <xdr:cNvSpPr txBox="1"/>
      </xdr:nvSpPr>
      <xdr:spPr>
        <a:xfrm>
          <a:off x="11706225" y="4400550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5</a:t>
          </a:r>
        </a:p>
      </xdr:txBody>
    </xdr:sp>
    <xdr:clientData/>
  </xdr:oneCellAnchor>
  <xdr:oneCellAnchor>
    <xdr:from>
      <xdr:col>19</xdr:col>
      <xdr:colOff>409575</xdr:colOff>
      <xdr:row>27</xdr:row>
      <xdr:rowOff>133350</xdr:rowOff>
    </xdr:from>
    <xdr:ext cx="857957" cy="609602"/>
    <xdr:sp macro="" textlink="">
      <xdr:nvSpPr>
        <xdr:cNvPr id="82" name="pole tekstowe 81"/>
        <xdr:cNvSpPr txBox="1"/>
      </xdr:nvSpPr>
      <xdr:spPr>
        <a:xfrm>
          <a:off x="11991975" y="5276850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6</a:t>
          </a:r>
        </a:p>
      </xdr:txBody>
    </xdr:sp>
    <xdr:clientData/>
  </xdr:oneCellAnchor>
  <xdr:oneCellAnchor>
    <xdr:from>
      <xdr:col>20</xdr:col>
      <xdr:colOff>352425</xdr:colOff>
      <xdr:row>32</xdr:row>
      <xdr:rowOff>57150</xdr:rowOff>
    </xdr:from>
    <xdr:ext cx="857957" cy="609602"/>
    <xdr:sp macro="" textlink="">
      <xdr:nvSpPr>
        <xdr:cNvPr id="83" name="pole tekstowe 82"/>
        <xdr:cNvSpPr txBox="1"/>
      </xdr:nvSpPr>
      <xdr:spPr>
        <a:xfrm>
          <a:off x="12544425" y="6153150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7</a:t>
          </a:r>
        </a:p>
      </xdr:txBody>
    </xdr:sp>
    <xdr:clientData/>
  </xdr:oneCellAnchor>
  <xdr:twoCellAnchor editAs="oneCell">
    <xdr:from>
      <xdr:col>0</xdr:col>
      <xdr:colOff>266700</xdr:colOff>
      <xdr:row>32</xdr:row>
      <xdr:rowOff>9525</xdr:rowOff>
    </xdr:from>
    <xdr:to>
      <xdr:col>1</xdr:col>
      <xdr:colOff>238125</xdr:colOff>
      <xdr:row>34</xdr:row>
      <xdr:rowOff>104775</xdr:rowOff>
    </xdr:to>
    <xdr:pic>
      <xdr:nvPicPr>
        <xdr:cNvPr id="8" name="Obraz 7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277"/>
        <a:stretch/>
      </xdr:blipFill>
      <xdr:spPr>
        <a:xfrm>
          <a:off x="266700" y="6105525"/>
          <a:ext cx="581025" cy="4762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</xdr:row>
      <xdr:rowOff>28576</xdr:rowOff>
    </xdr:from>
    <xdr:ext cx="4286250" cy="476250"/>
    <xdr:sp macro="" textlink="">
      <xdr:nvSpPr>
        <xdr:cNvPr id="21" name="pole tekstowe 20"/>
        <xdr:cNvSpPr txBox="1"/>
      </xdr:nvSpPr>
      <xdr:spPr>
        <a:xfrm>
          <a:off x="0" y="1552576"/>
          <a:ext cx="4286250" cy="476250"/>
        </a:xfrm>
        <a:prstGeom prst="homePlate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2200" b="1" cap="none" spc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Stan projektów</a:t>
          </a:r>
          <a:r>
            <a:rPr lang="pl-PL" sz="2200" b="1" cap="none" spc="0" baseline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 na 30.09.2019</a:t>
          </a:r>
          <a:endParaRPr lang="pl-PL" sz="2200" b="1" cap="none" spc="0">
            <a:ln w="10160">
              <a:solidFill>
                <a:schemeClr val="tx2">
                  <a:lumMod val="50000"/>
                </a:schemeClr>
              </a:solidFill>
              <a:prstDash val="solid"/>
            </a:ln>
            <a:solidFill>
              <a:schemeClr val="tx2">
                <a:lumMod val="50000"/>
              </a:schemeClr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+mj-lt"/>
          </a:endParaRPr>
        </a:p>
      </xdr:txBody>
    </xdr:sp>
    <xdr:clientData/>
  </xdr:oneCellAnchor>
  <xdr:twoCellAnchor editAs="oneCell">
    <xdr:from>
      <xdr:col>19</xdr:col>
      <xdr:colOff>171450</xdr:colOff>
      <xdr:row>0</xdr:row>
      <xdr:rowOff>0</xdr:rowOff>
    </xdr:from>
    <xdr:to>
      <xdr:col>16384</xdr:col>
      <xdr:colOff>287443</xdr:colOff>
      <xdr:row>3</xdr:row>
      <xdr:rowOff>141794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753850" y="0"/>
          <a:ext cx="1944793" cy="713294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0.86593</cdr:x>
      <cdr:y>0</cdr:y>
    </cdr:from>
    <cdr:to>
      <cdr:x>1</cdr:x>
      <cdr:y>0.12629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786114" y="0"/>
          <a:ext cx="1205486" cy="46672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517170</xdr:colOff>
      <xdr:row>18</xdr:row>
      <xdr:rowOff>19114</xdr:rowOff>
    </xdr:from>
    <xdr:to>
      <xdr:col>7</xdr:col>
      <xdr:colOff>867834</xdr:colOff>
      <xdr:row>34</xdr:row>
      <xdr:rowOff>148166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837488</xdr:colOff>
      <xdr:row>17</xdr:row>
      <xdr:rowOff>116417</xdr:rowOff>
    </xdr:from>
    <xdr:to>
      <xdr:col>15</xdr:col>
      <xdr:colOff>1397000</xdr:colOff>
      <xdr:row>34</xdr:row>
      <xdr:rowOff>158749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520084</xdr:colOff>
      <xdr:row>35</xdr:row>
      <xdr:rowOff>52290</xdr:rowOff>
    </xdr:from>
    <xdr:to>
      <xdr:col>16</xdr:col>
      <xdr:colOff>381000</xdr:colOff>
      <xdr:row>53</xdr:row>
      <xdr:rowOff>158749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302307</xdr:colOff>
      <xdr:row>35</xdr:row>
      <xdr:rowOff>172535</xdr:rowOff>
    </xdr:from>
    <xdr:to>
      <xdr:col>7</xdr:col>
      <xdr:colOff>1005417</xdr:colOff>
      <xdr:row>54</xdr:row>
      <xdr:rowOff>21167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306914</xdr:colOff>
      <xdr:row>56</xdr:row>
      <xdr:rowOff>19563</xdr:rowOff>
    </xdr:from>
    <xdr:to>
      <xdr:col>16</xdr:col>
      <xdr:colOff>571500</xdr:colOff>
      <xdr:row>75</xdr:row>
      <xdr:rowOff>169333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3</xdr:col>
      <xdr:colOff>1258093</xdr:colOff>
      <xdr:row>2</xdr:row>
      <xdr:rowOff>564870</xdr:rowOff>
    </xdr:from>
    <xdr:ext cx="12658989" cy="1276615"/>
    <xdr:sp macro="" textlink="">
      <xdr:nvSpPr>
        <xdr:cNvPr id="9" name="pole tekstowe 8"/>
        <xdr:cNvSpPr txBox="1"/>
      </xdr:nvSpPr>
      <xdr:spPr>
        <a:xfrm>
          <a:off x="3406510" y="1295120"/>
          <a:ext cx="12658989" cy="1276615"/>
        </a:xfrm>
        <a:prstGeom prst="roundRect">
          <a:avLst/>
        </a:prstGeom>
        <a:solidFill>
          <a:schemeClr val="accent3">
            <a:lumMod val="75000"/>
          </a:schemeClr>
        </a:solidFill>
        <a:ln/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600" b="1">
              <a:solidFill>
                <a:schemeClr val="bg1"/>
              </a:solidFill>
            </a:rPr>
            <a:t>Proszę w zielone</a:t>
          </a:r>
          <a:r>
            <a:rPr lang="pl-PL" sz="1600" b="1" baseline="0">
              <a:solidFill>
                <a:schemeClr val="bg1"/>
              </a:solidFill>
            </a:rPr>
            <a:t> pola wpisać zakres mocy projektów, dla którego mają wyświetlić się wszystkie poniższe statystyki. Wartości proszę podać w kW.</a:t>
          </a:r>
        </a:p>
        <a:p>
          <a:r>
            <a:rPr lang="pl-PL" sz="1600" b="1" i="1" baseline="0">
              <a:solidFill>
                <a:schemeClr val="bg1"/>
              </a:solidFill>
            </a:rPr>
            <a:t>Przykład:</a:t>
          </a:r>
        </a:p>
        <a:p>
          <a:r>
            <a:rPr lang="pl-PL" sz="1600" b="1" i="1" baseline="0">
              <a:solidFill>
                <a:schemeClr val="bg1"/>
              </a:solidFill>
            </a:rPr>
            <a:t>wpisanie w lewe zielone pole wartości 1000 a w prawe 2000 spowoduje wyświetlenie się statystyk dla projektów o mocy równej i większej niż 1000 ale mniejszej bądź równej niż 2000 kW.</a:t>
          </a:r>
          <a:endParaRPr lang="pl-PL" sz="1200" i="1">
            <a:solidFill>
              <a:schemeClr val="bg1"/>
            </a:solidFill>
          </a:endParaRPr>
        </a:p>
      </xdr:txBody>
    </xdr:sp>
    <xdr:clientData/>
  </xdr:oneCellAnchor>
  <xdr:oneCellAnchor>
    <xdr:from>
      <xdr:col>2</xdr:col>
      <xdr:colOff>52916</xdr:colOff>
      <xdr:row>65</xdr:row>
      <xdr:rowOff>158748</xdr:rowOff>
    </xdr:from>
    <xdr:ext cx="6267451" cy="1598086"/>
    <xdr:sp macro="" textlink="">
      <xdr:nvSpPr>
        <xdr:cNvPr id="10" name="pole tekstowe 9"/>
        <xdr:cNvSpPr txBox="1"/>
      </xdr:nvSpPr>
      <xdr:spPr>
        <a:xfrm>
          <a:off x="1185333" y="16361831"/>
          <a:ext cx="6267451" cy="1598086"/>
        </a:xfrm>
        <a:prstGeom prst="roundRect">
          <a:avLst/>
        </a:prstGeom>
        <a:solidFill>
          <a:srgbClr val="DAE5F6"/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200"/>
            <a:t>Na wykresie po prawej stronie przedstawiono jaki</a:t>
          </a:r>
          <a:r>
            <a:rPr lang="pl-PL" sz="1200" baseline="0"/>
            <a:t> procent projektów z bazy, które uzyskały warunki przyłączenia do sieci dystrybucyjnej/przesyłowej posiada:</a:t>
          </a:r>
        </a:p>
        <a:p>
          <a:r>
            <a:rPr lang="pl-PL" sz="1200" baseline="0"/>
            <a:t>-&gt; umowę przyłączeniową </a:t>
          </a:r>
        </a:p>
        <a:p>
          <a:r>
            <a:rPr lang="pl-PL" sz="1200" baseline="0"/>
            <a:t>-&gt; decyzję środowiskową </a:t>
          </a:r>
        </a:p>
        <a:p>
          <a:r>
            <a:rPr lang="pl-PL" sz="1200" baseline="0"/>
            <a:t>-&gt; pozwolenie budowlane</a:t>
          </a:r>
        </a:p>
        <a:p>
          <a:r>
            <a:rPr lang="pl-PL" sz="1200" baseline="0"/>
            <a:t>W zestawieniu uwzględniono wszystkie projekty posiadające warunki przyłączenia (dlatego warunki przyłączenia na wykresie przedstawiono jako 100%).</a:t>
          </a:r>
          <a:endParaRPr lang="pl-PL" sz="1200"/>
        </a:p>
        <a:p>
          <a:endParaRPr lang="pl-PL" sz="1100"/>
        </a:p>
        <a:p>
          <a:endParaRPr lang="pl-PL" sz="1100"/>
        </a:p>
        <a:p>
          <a:endParaRPr lang="pl-PL" sz="1100"/>
        </a:p>
        <a:p>
          <a:endParaRPr lang="pl-PL" sz="1100"/>
        </a:p>
        <a:p>
          <a:endParaRPr lang="pl-PL" sz="1100"/>
        </a:p>
      </xdr:txBody>
    </xdr:sp>
    <xdr:clientData/>
  </xdr:oneCellAnchor>
  <xdr:oneCellAnchor>
    <xdr:from>
      <xdr:col>2</xdr:col>
      <xdr:colOff>105833</xdr:colOff>
      <xdr:row>1</xdr:row>
      <xdr:rowOff>497417</xdr:rowOff>
    </xdr:from>
    <xdr:ext cx="16783050" cy="530658"/>
    <xdr:sp macro="" textlink="">
      <xdr:nvSpPr>
        <xdr:cNvPr id="11" name="pole tekstowe 10"/>
        <xdr:cNvSpPr txBox="1"/>
      </xdr:nvSpPr>
      <xdr:spPr>
        <a:xfrm>
          <a:off x="867833" y="687917"/>
          <a:ext cx="16783050" cy="530658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800">
              <a:solidFill>
                <a:srgbClr val="FF0000"/>
              </a:solidFill>
            </a:rPr>
            <a:t>Poniższe</a:t>
          </a:r>
          <a:r>
            <a:rPr lang="pl-PL" sz="28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800">
            <a:solidFill>
              <a:srgbClr val="FF0000"/>
            </a:solidFill>
          </a:endParaRPr>
        </a:p>
      </xdr:txBody>
    </xdr:sp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7162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0.86569</cdr:x>
      <cdr:y>0</cdr:y>
    </cdr:from>
    <cdr:to>
      <cdr:x>1</cdr:x>
      <cdr:y>0.11206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51107" y="0"/>
          <a:ext cx="1047405" cy="4056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0.86931</cdr:x>
      <cdr:y>0</cdr:y>
    </cdr:from>
    <cdr:to>
      <cdr:x>1</cdr:x>
      <cdr:y>0.11304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58665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0.86504</cdr:x>
      <cdr:y>0</cdr:y>
    </cdr:from>
    <cdr:to>
      <cdr:x>1</cdr:x>
      <cdr:y>0.1152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05484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0.8733</cdr:x>
      <cdr:y>0</cdr:y>
    </cdr:from>
    <cdr:to>
      <cdr:x>1</cdr:x>
      <cdr:y>0.1139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299672" y="0"/>
          <a:ext cx="1204164" cy="46621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275166</xdr:rowOff>
    </xdr:from>
    <xdr:ext cx="1661583" cy="1407584"/>
    <xdr:sp macro="" textlink="">
      <xdr:nvSpPr>
        <xdr:cNvPr id="5" name="pole tekstowe 4"/>
        <xdr:cNvSpPr txBox="1"/>
      </xdr:nvSpPr>
      <xdr:spPr>
        <a:xfrm>
          <a:off x="0" y="465666"/>
          <a:ext cx="1661583" cy="1407584"/>
        </a:xfrm>
        <a:prstGeom prst="wedgeEllipseCallout">
          <a:avLst>
            <a:gd name="adj1" fmla="val 59854"/>
            <a:gd name="adj2" fmla="val 29578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oneCellAnchor>
    <xdr:from>
      <xdr:col>0</xdr:col>
      <xdr:colOff>0</xdr:colOff>
      <xdr:row>22</xdr:row>
      <xdr:rowOff>115345</xdr:rowOff>
    </xdr:from>
    <xdr:ext cx="1651000" cy="1281655"/>
    <xdr:sp macro="" textlink="">
      <xdr:nvSpPr>
        <xdr:cNvPr id="7" name="pole tekstowe 6"/>
        <xdr:cNvSpPr txBox="1"/>
      </xdr:nvSpPr>
      <xdr:spPr>
        <a:xfrm>
          <a:off x="0" y="5195345"/>
          <a:ext cx="1651000" cy="1281655"/>
        </a:xfrm>
        <a:prstGeom prst="wedgeEllipseCallout">
          <a:avLst>
            <a:gd name="adj1" fmla="val 60501"/>
            <a:gd name="adj2" fmla="val -30893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/>
            <a:t>pozostali inwestorzy posiadają mniej niż </a:t>
          </a:r>
          <a:r>
            <a:rPr lang="pl-PL" sz="1100" baseline="0"/>
            <a:t> 3 </a:t>
          </a:r>
          <a:r>
            <a:rPr lang="pl-PL" sz="1100"/>
            <a:t>projekty</a:t>
          </a:r>
        </a:p>
      </xdr:txBody>
    </xdr:sp>
    <xdr:clientData/>
  </xdr:oneCellAnchor>
  <xdr:oneCellAnchor>
    <xdr:from>
      <xdr:col>20</xdr:col>
      <xdr:colOff>165365</xdr:colOff>
      <xdr:row>1</xdr:row>
      <xdr:rowOff>123293</xdr:rowOff>
    </xdr:from>
    <xdr:ext cx="1545166" cy="1905001"/>
    <xdr:sp macro="" textlink="">
      <xdr:nvSpPr>
        <xdr:cNvPr id="19" name="pole tekstowe 18"/>
        <xdr:cNvSpPr txBox="1"/>
      </xdr:nvSpPr>
      <xdr:spPr>
        <a:xfrm>
          <a:off x="16442532" y="313793"/>
          <a:ext cx="1545166" cy="1905001"/>
        </a:xfrm>
        <a:prstGeom prst="roundRect">
          <a:avLst/>
        </a:prstGeom>
        <a:solidFill>
          <a:schemeClr val="accent3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Inwestorzy</a:t>
          </a:r>
          <a:r>
            <a:rPr lang="pl-PL" sz="1050" baseline="0"/>
            <a:t> posiadający taki sam procentowy udział projektów wiatrowych na rynku polskim zostali zaznaczeni tym samym kolorem.</a:t>
          </a:r>
          <a:endParaRPr lang="pl-PL" sz="1050"/>
        </a:p>
      </xdr:txBody>
    </xdr:sp>
    <xdr:clientData/>
  </xdr:oneCellAnchor>
  <xdr:twoCellAnchor>
    <xdr:from>
      <xdr:col>1</xdr:col>
      <xdr:colOff>589356</xdr:colOff>
      <xdr:row>31</xdr:row>
      <xdr:rowOff>41671</xdr:rowOff>
    </xdr:from>
    <xdr:to>
      <xdr:col>8</xdr:col>
      <xdr:colOff>559592</xdr:colOff>
      <xdr:row>69</xdr:row>
      <xdr:rowOff>2671</xdr:rowOff>
    </xdr:to>
    <xdr:graphicFrame macro="">
      <xdr:nvGraphicFramePr>
        <xdr:cNvPr id="6" name="Wykres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166687</xdr:colOff>
      <xdr:row>31</xdr:row>
      <xdr:rowOff>41671</xdr:rowOff>
    </xdr:from>
    <xdr:to>
      <xdr:col>22</xdr:col>
      <xdr:colOff>170261</xdr:colOff>
      <xdr:row>69</xdr:row>
      <xdr:rowOff>2671</xdr:rowOff>
    </xdr:to>
    <xdr:graphicFrame macro="">
      <xdr:nvGraphicFramePr>
        <xdr:cNvPr id="20" name="Wykres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602587</xdr:colOff>
      <xdr:row>1</xdr:row>
      <xdr:rowOff>633283</xdr:rowOff>
    </xdr:from>
    <xdr:to>
      <xdr:col>18</xdr:col>
      <xdr:colOff>42333</xdr:colOff>
      <xdr:row>25</xdr:row>
      <xdr:rowOff>84669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363802</xdr:colOff>
      <xdr:row>4</xdr:row>
      <xdr:rowOff>152128</xdr:rowOff>
    </xdr:from>
    <xdr:to>
      <xdr:col>18</xdr:col>
      <xdr:colOff>363803</xdr:colOff>
      <xdr:row>4</xdr:row>
      <xdr:rowOff>416712</xdr:rowOff>
    </xdr:to>
    <xdr:sp macro="" textlink="">
      <xdr:nvSpPr>
        <xdr:cNvPr id="14" name="Prostokąt zaokrąglony 13"/>
        <xdr:cNvSpPr/>
      </xdr:nvSpPr>
      <xdr:spPr>
        <a:xfrm>
          <a:off x="14799469" y="1443295"/>
          <a:ext cx="613834" cy="264584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9 %</a:t>
          </a:r>
        </a:p>
      </xdr:txBody>
    </xdr:sp>
    <xdr:clientData/>
  </xdr:twoCellAnchor>
  <xdr:twoCellAnchor>
    <xdr:from>
      <xdr:col>17</xdr:col>
      <xdr:colOff>363802</xdr:colOff>
      <xdr:row>6</xdr:row>
      <xdr:rowOff>62176</xdr:rowOff>
    </xdr:from>
    <xdr:to>
      <xdr:col>18</xdr:col>
      <xdr:colOff>363803</xdr:colOff>
      <xdr:row>7</xdr:row>
      <xdr:rowOff>136260</xdr:rowOff>
    </xdr:to>
    <xdr:sp macro="" textlink="">
      <xdr:nvSpPr>
        <xdr:cNvPr id="15" name="Prostokąt zaokrąglony 14"/>
        <xdr:cNvSpPr/>
      </xdr:nvSpPr>
      <xdr:spPr>
        <a:xfrm>
          <a:off x="14799469" y="2094176"/>
          <a:ext cx="613834" cy="264584"/>
        </a:xfrm>
        <a:prstGeom prst="roundRect">
          <a:avLst/>
        </a:prstGeom>
        <a:solidFill>
          <a:schemeClr val="accent3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5 %</a:t>
          </a:r>
        </a:p>
      </xdr:txBody>
    </xdr:sp>
    <xdr:clientData/>
  </xdr:twoCellAnchor>
  <xdr:twoCellAnchor>
    <xdr:from>
      <xdr:col>17</xdr:col>
      <xdr:colOff>363802</xdr:colOff>
      <xdr:row>9</xdr:row>
      <xdr:rowOff>115100</xdr:rowOff>
    </xdr:from>
    <xdr:to>
      <xdr:col>18</xdr:col>
      <xdr:colOff>363803</xdr:colOff>
      <xdr:row>10</xdr:row>
      <xdr:rowOff>189184</xdr:rowOff>
    </xdr:to>
    <xdr:sp macro="" textlink="">
      <xdr:nvSpPr>
        <xdr:cNvPr id="16" name="Prostokąt zaokrąglony 15"/>
        <xdr:cNvSpPr/>
      </xdr:nvSpPr>
      <xdr:spPr>
        <a:xfrm>
          <a:off x="14799469" y="2718600"/>
          <a:ext cx="613834" cy="264584"/>
        </a:xfrm>
        <a:prstGeom prst="round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4 %</a:t>
          </a:r>
        </a:p>
      </xdr:txBody>
    </xdr:sp>
    <xdr:clientData/>
  </xdr:twoCellAnchor>
  <xdr:twoCellAnchor>
    <xdr:from>
      <xdr:col>17</xdr:col>
      <xdr:colOff>363802</xdr:colOff>
      <xdr:row>16</xdr:row>
      <xdr:rowOff>125681</xdr:rowOff>
    </xdr:from>
    <xdr:to>
      <xdr:col>18</xdr:col>
      <xdr:colOff>363803</xdr:colOff>
      <xdr:row>18</xdr:row>
      <xdr:rowOff>9265</xdr:rowOff>
    </xdr:to>
    <xdr:sp macro="" textlink="">
      <xdr:nvSpPr>
        <xdr:cNvPr id="17" name="Prostokąt zaokrąglony 16"/>
        <xdr:cNvSpPr/>
      </xdr:nvSpPr>
      <xdr:spPr>
        <a:xfrm>
          <a:off x="14799469" y="4062681"/>
          <a:ext cx="613834" cy="264584"/>
        </a:xfrm>
        <a:prstGeom prst="round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2 %</a:t>
          </a:r>
        </a:p>
      </xdr:txBody>
    </xdr:sp>
    <xdr:clientData/>
  </xdr:twoCellAnchor>
  <xdr:twoCellAnchor>
    <xdr:from>
      <xdr:col>17</xdr:col>
      <xdr:colOff>363802</xdr:colOff>
      <xdr:row>25</xdr:row>
      <xdr:rowOff>142877</xdr:rowOff>
    </xdr:from>
    <xdr:to>
      <xdr:col>18</xdr:col>
      <xdr:colOff>363804</xdr:colOff>
      <xdr:row>27</xdr:row>
      <xdr:rowOff>50275</xdr:rowOff>
    </xdr:to>
    <xdr:sp macro="" textlink="">
      <xdr:nvSpPr>
        <xdr:cNvPr id="18" name="Prostokąt zaokrąglony 17"/>
        <xdr:cNvSpPr/>
      </xdr:nvSpPr>
      <xdr:spPr>
        <a:xfrm>
          <a:off x="14799469" y="5889627"/>
          <a:ext cx="613835" cy="298981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1 %</a:t>
          </a:r>
        </a:p>
      </xdr:txBody>
    </xdr:sp>
    <xdr:clientData/>
  </xdr:twoCellAnchor>
  <xdr:oneCellAnchor>
    <xdr:from>
      <xdr:col>18</xdr:col>
      <xdr:colOff>416717</xdr:colOff>
      <xdr:row>25</xdr:row>
      <xdr:rowOff>173838</xdr:rowOff>
    </xdr:from>
    <xdr:ext cx="2488407" cy="264560"/>
    <xdr:sp macro="" textlink="">
      <xdr:nvSpPr>
        <xdr:cNvPr id="24" name="pole tekstowe 23"/>
        <xdr:cNvSpPr txBox="1"/>
      </xdr:nvSpPr>
      <xdr:spPr>
        <a:xfrm>
          <a:off x="15466217" y="5920588"/>
          <a:ext cx="248840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Potęgowo Mashav Sp. z o.o. </a:t>
          </a:r>
          <a:endParaRPr lang="pl-PL" sz="11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17</xdr:col>
      <xdr:colOff>363802</xdr:colOff>
      <xdr:row>13</xdr:row>
      <xdr:rowOff>108484</xdr:rowOff>
    </xdr:from>
    <xdr:to>
      <xdr:col>18</xdr:col>
      <xdr:colOff>363803</xdr:colOff>
      <xdr:row>14</xdr:row>
      <xdr:rowOff>182568</xdr:rowOff>
    </xdr:to>
    <xdr:sp macro="" textlink="">
      <xdr:nvSpPr>
        <xdr:cNvPr id="26" name="Prostokąt zaokrąglony 25"/>
        <xdr:cNvSpPr/>
      </xdr:nvSpPr>
      <xdr:spPr>
        <a:xfrm>
          <a:off x="14799469" y="3473984"/>
          <a:ext cx="613834" cy="264584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>
              <a:solidFill>
                <a:sysClr val="windowText" lastClr="000000"/>
              </a:solidFill>
            </a:rPr>
            <a:t>3 %</a:t>
          </a:r>
        </a:p>
      </xdr:txBody>
    </xdr:sp>
    <xdr:clientData/>
  </xdr:twoCellAnchor>
  <xdr:twoCellAnchor>
    <xdr:from>
      <xdr:col>6</xdr:col>
      <xdr:colOff>278077</xdr:colOff>
      <xdr:row>25</xdr:row>
      <xdr:rowOff>54497</xdr:rowOff>
    </xdr:from>
    <xdr:to>
      <xdr:col>7</xdr:col>
      <xdr:colOff>278077</xdr:colOff>
      <xdr:row>26</xdr:row>
      <xdr:rowOff>116674</xdr:rowOff>
    </xdr:to>
    <xdr:sp macro="" textlink="">
      <xdr:nvSpPr>
        <xdr:cNvPr id="27" name="Prostokąt zaokrąglony 26"/>
        <xdr:cNvSpPr/>
      </xdr:nvSpPr>
      <xdr:spPr>
        <a:xfrm>
          <a:off x="8290983" y="6067153"/>
          <a:ext cx="607219" cy="264584"/>
        </a:xfrm>
        <a:prstGeom prst="round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l-PL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7</xdr:col>
      <xdr:colOff>354805</xdr:colOff>
      <xdr:row>25</xdr:row>
      <xdr:rowOff>64300</xdr:rowOff>
    </xdr:from>
    <xdr:ext cx="4764883" cy="264560"/>
    <xdr:sp macro="" textlink="">
      <xdr:nvSpPr>
        <xdr:cNvPr id="28" name="pole tekstowe 27"/>
        <xdr:cNvSpPr txBox="1"/>
      </xdr:nvSpPr>
      <xdr:spPr>
        <a:xfrm>
          <a:off x="8974930" y="6076956"/>
          <a:ext cx="47648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Pozostali inwestorzy , którzy</a:t>
          </a:r>
          <a:r>
            <a:rPr lang="pl-PL" sz="11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l-P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mają mniej niż 3 projekty </a:t>
          </a:r>
          <a:endParaRPr lang="pl-PL" sz="11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oneCellAnchor>
    <xdr:from>
      <xdr:col>1</xdr:col>
      <xdr:colOff>319616</xdr:colOff>
      <xdr:row>0</xdr:row>
      <xdr:rowOff>74083</xdr:rowOff>
    </xdr:from>
    <xdr:ext cx="16783050" cy="530658"/>
    <xdr:sp macro="" textlink="">
      <xdr:nvSpPr>
        <xdr:cNvPr id="29" name="pole tekstowe 28"/>
        <xdr:cNvSpPr txBox="1"/>
      </xdr:nvSpPr>
      <xdr:spPr>
        <a:xfrm>
          <a:off x="1420283" y="74083"/>
          <a:ext cx="16783050" cy="530658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800">
              <a:solidFill>
                <a:srgbClr val="FF0000"/>
              </a:solidFill>
            </a:rPr>
            <a:t>Poniższe</a:t>
          </a:r>
          <a:r>
            <a:rPr lang="pl-PL" sz="28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800">
            <a:solidFill>
              <a:srgbClr val="FF0000"/>
            </a:solidFill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47624</xdr:colOff>
      <xdr:row>53</xdr:row>
      <xdr:rowOff>142876</xdr:rowOff>
    </xdr:from>
    <xdr:to>
      <xdr:col>33</xdr:col>
      <xdr:colOff>411608</xdr:colOff>
      <xdr:row>93</xdr:row>
      <xdr:rowOff>71437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49" y="11049001"/>
          <a:ext cx="8865047" cy="7548561"/>
        </a:xfrm>
        <a:prstGeom prst="rect">
          <a:avLst/>
        </a:prstGeom>
      </xdr:spPr>
    </xdr:pic>
    <xdr:clientData/>
  </xdr:twoCellAnchor>
  <xdr:twoCellAnchor editAs="oneCell">
    <xdr:from>
      <xdr:col>19</xdr:col>
      <xdr:colOff>47625</xdr:colOff>
      <xdr:row>6</xdr:row>
      <xdr:rowOff>0</xdr:rowOff>
    </xdr:from>
    <xdr:to>
      <xdr:col>33</xdr:col>
      <xdr:colOff>411610</xdr:colOff>
      <xdr:row>47</xdr:row>
      <xdr:rowOff>47625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0" y="1476375"/>
          <a:ext cx="8865048" cy="7858125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</xdr:colOff>
      <xdr:row>5</xdr:row>
      <xdr:rowOff>190499</xdr:rowOff>
    </xdr:from>
    <xdr:to>
      <xdr:col>16</xdr:col>
      <xdr:colOff>71436</xdr:colOff>
      <xdr:row>47</xdr:row>
      <xdr:rowOff>35768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468" y="1476374"/>
          <a:ext cx="8453437" cy="7846269"/>
        </a:xfrm>
        <a:prstGeom prst="rect">
          <a:avLst/>
        </a:prstGeom>
      </xdr:spPr>
    </xdr:pic>
    <xdr:clientData/>
  </xdr:twoCellAnchor>
  <xdr:oneCellAnchor>
    <xdr:from>
      <xdr:col>1</xdr:col>
      <xdr:colOff>323478</xdr:colOff>
      <xdr:row>3</xdr:row>
      <xdr:rowOff>197931</xdr:rowOff>
    </xdr:from>
    <xdr:ext cx="8664417" cy="342786"/>
    <xdr:sp macro="" textlink="">
      <xdr:nvSpPr>
        <xdr:cNvPr id="5" name="Prostokąt 4"/>
        <xdr:cNvSpPr/>
      </xdr:nvSpPr>
      <xdr:spPr>
        <a:xfrm>
          <a:off x="930697" y="1090900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wszystkie projekty w bazie z podziałem na województwa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19</xdr:col>
      <xdr:colOff>171343</xdr:colOff>
      <xdr:row>3</xdr:row>
      <xdr:rowOff>199254</xdr:rowOff>
    </xdr:from>
    <xdr:ext cx="8664417" cy="342786"/>
    <xdr:sp macro="" textlink="">
      <xdr:nvSpPr>
        <xdr:cNvPr id="6" name="Prostokąt 5"/>
        <xdr:cNvSpPr/>
      </xdr:nvSpPr>
      <xdr:spPr>
        <a:xfrm>
          <a:off x="11458468" y="1092223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wszystkie projekty w bazie z podziałem na nowe i aktualne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18</xdr:col>
      <xdr:colOff>606848</xdr:colOff>
      <xdr:row>51</xdr:row>
      <xdr:rowOff>28865</xdr:rowOff>
    </xdr:from>
    <xdr:ext cx="8664417" cy="342786"/>
    <xdr:sp macro="" textlink="">
      <xdr:nvSpPr>
        <xdr:cNvPr id="7" name="Prostokąt 6"/>
        <xdr:cNvSpPr/>
      </xdr:nvSpPr>
      <xdr:spPr>
        <a:xfrm>
          <a:off x="11286754" y="9863428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Mapa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przedstawiająca projekty, któóe wzięły udział w aukcji oraz projekty gotowe do aukcji w 2019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oneCellAnchor>
    <xdr:from>
      <xdr:col>2</xdr:col>
      <xdr:colOff>374278</xdr:colOff>
      <xdr:row>51</xdr:row>
      <xdr:rowOff>5318</xdr:rowOff>
    </xdr:from>
    <xdr:ext cx="8664417" cy="342786"/>
    <xdr:sp macro="" textlink="">
      <xdr:nvSpPr>
        <xdr:cNvPr id="8" name="Prostokąt 7"/>
        <xdr:cNvSpPr/>
      </xdr:nvSpPr>
      <xdr:spPr>
        <a:xfrm>
          <a:off x="1345828" y="10482818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Najwięksi</a:t>
          </a:r>
          <a:r>
            <a:rPr lang="pl-PL" sz="1600" b="1" cap="none" spc="0" baseline="0">
              <a:ln w="12700">
                <a:noFill/>
                <a:prstDash val="solid"/>
              </a:ln>
              <a:solidFill>
                <a:srgbClr val="18468B"/>
              </a:solidFill>
              <a:effectLst/>
            </a:rPr>
            <a:t> operatorzy systemów dystrybucyjnych w Polsce i obszary na jakich działają</a:t>
          </a:r>
          <a:endParaRPr lang="pl-PL" sz="1600" b="1" cap="none" spc="0">
            <a:ln w="12700">
              <a:noFill/>
              <a:prstDash val="solid"/>
            </a:ln>
            <a:solidFill>
              <a:srgbClr val="18468B"/>
            </a:solidFill>
            <a:effectLst/>
          </a:endParaRPr>
        </a:p>
      </xdr:txBody>
    </xdr:sp>
    <xdr:clientData/>
  </xdr:oneCellAnchor>
  <xdr:twoCellAnchor editAs="oneCell">
    <xdr:from>
      <xdr:col>3</xdr:col>
      <xdr:colOff>31751</xdr:colOff>
      <xdr:row>53</xdr:row>
      <xdr:rowOff>121710</xdr:rowOff>
    </xdr:from>
    <xdr:to>
      <xdr:col>6</xdr:col>
      <xdr:colOff>151496</xdr:colOff>
      <xdr:row>57</xdr:row>
      <xdr:rowOff>73034</xdr:rowOff>
    </xdr:to>
    <xdr:pic>
      <xdr:nvPicPr>
        <xdr:cNvPr id="22" name="Obraz 21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12901" y="10980210"/>
          <a:ext cx="1948545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226219</xdr:colOff>
      <xdr:row>53</xdr:row>
      <xdr:rowOff>119063</xdr:rowOff>
    </xdr:from>
    <xdr:to>
      <xdr:col>21</xdr:col>
      <xdr:colOff>345963</xdr:colOff>
      <xdr:row>57</xdr:row>
      <xdr:rowOff>70387</xdr:rowOff>
    </xdr:to>
    <xdr:pic>
      <xdr:nvPicPr>
        <xdr:cNvPr id="23" name="Obraz 22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0906125" y="10548938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140494</xdr:colOff>
      <xdr:row>5</xdr:row>
      <xdr:rowOff>92870</xdr:rowOff>
    </xdr:from>
    <xdr:to>
      <xdr:col>21</xdr:col>
      <xdr:colOff>260238</xdr:colOff>
      <xdr:row>9</xdr:row>
      <xdr:rowOff>44194</xdr:rowOff>
    </xdr:to>
    <xdr:pic>
      <xdr:nvPicPr>
        <xdr:cNvPr id="24" name="Obraz 23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0820400" y="1378745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114300</xdr:colOff>
      <xdr:row>6</xdr:row>
      <xdr:rowOff>42864</xdr:rowOff>
    </xdr:from>
    <xdr:to>
      <xdr:col>4</xdr:col>
      <xdr:colOff>484076</xdr:colOff>
      <xdr:row>9</xdr:row>
      <xdr:rowOff>184688</xdr:rowOff>
    </xdr:to>
    <xdr:pic>
      <xdr:nvPicPr>
        <xdr:cNvPr id="25" name="Obraz 24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721519" y="1304927"/>
          <a:ext cx="1941401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130966</xdr:colOff>
      <xdr:row>6</xdr:row>
      <xdr:rowOff>0</xdr:rowOff>
    </xdr:from>
    <xdr:to>
      <xdr:col>18</xdr:col>
      <xdr:colOff>554624</xdr:colOff>
      <xdr:row>28</xdr:row>
      <xdr:rowOff>75667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96435" y="1262063"/>
          <a:ext cx="1638095" cy="4266667"/>
        </a:xfrm>
        <a:prstGeom prst="rect">
          <a:avLst/>
        </a:prstGeom>
        <a:solidFill>
          <a:schemeClr val="bg1">
            <a:lumMod val="95000"/>
          </a:schemeClr>
        </a:solidFill>
      </xdr:spPr>
    </xdr:pic>
    <xdr:clientData/>
  </xdr:twoCellAnchor>
  <xdr:twoCellAnchor editAs="oneCell">
    <xdr:from>
      <xdr:col>19</xdr:col>
      <xdr:colOff>309564</xdr:colOff>
      <xdr:row>94</xdr:row>
      <xdr:rowOff>166688</xdr:rowOff>
    </xdr:from>
    <xdr:to>
      <xdr:col>19</xdr:col>
      <xdr:colOff>538135</xdr:colOff>
      <xdr:row>97</xdr:row>
      <xdr:rowOff>128521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96689" y="18407063"/>
          <a:ext cx="228571" cy="533333"/>
        </a:xfrm>
        <a:prstGeom prst="rect">
          <a:avLst/>
        </a:prstGeom>
      </xdr:spPr>
    </xdr:pic>
    <xdr:clientData/>
  </xdr:twoCellAnchor>
  <xdr:oneCellAnchor>
    <xdr:from>
      <xdr:col>19</xdr:col>
      <xdr:colOff>571500</xdr:colOff>
      <xdr:row>94</xdr:row>
      <xdr:rowOff>154780</xdr:rowOff>
    </xdr:from>
    <xdr:ext cx="5806013" cy="280205"/>
    <xdr:sp macro="" textlink="">
      <xdr:nvSpPr>
        <xdr:cNvPr id="27" name="pole tekstowe 26"/>
        <xdr:cNvSpPr txBox="1"/>
      </xdr:nvSpPr>
      <xdr:spPr>
        <a:xfrm>
          <a:off x="11858625" y="18395155"/>
          <a:ext cx="580601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l-PL" sz="1200"/>
            <a:t>Projekty,</a:t>
          </a:r>
          <a:r>
            <a:rPr lang="pl-PL" sz="1200" baseline="0"/>
            <a:t> które  mają wydane pozwolenia  budowalne i mogą wziać udział w aukcji w 2019</a:t>
          </a:r>
          <a:endParaRPr lang="pl-PL" sz="1200"/>
        </a:p>
      </xdr:txBody>
    </xdr:sp>
    <xdr:clientData/>
  </xdr:oneCellAnchor>
  <xdr:oneCellAnchor>
    <xdr:from>
      <xdr:col>19</xdr:col>
      <xdr:colOff>583406</xdr:colOff>
      <xdr:row>96</xdr:row>
      <xdr:rowOff>33339</xdr:rowOff>
    </xdr:from>
    <xdr:ext cx="3786293" cy="280205"/>
    <xdr:sp macro="" textlink="">
      <xdr:nvSpPr>
        <xdr:cNvPr id="28" name="pole tekstowe 27"/>
        <xdr:cNvSpPr txBox="1"/>
      </xdr:nvSpPr>
      <xdr:spPr>
        <a:xfrm>
          <a:off x="11870531" y="18654714"/>
          <a:ext cx="378629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l-PL" sz="1200"/>
            <a:t>Projekty,</a:t>
          </a:r>
          <a:r>
            <a:rPr lang="pl-PL" sz="1200" baseline="0"/>
            <a:t> które  wzięły udział w poprzedniej aukcji w 2018</a:t>
          </a:r>
          <a:endParaRPr lang="pl-PL" sz="1200"/>
        </a:p>
      </xdr:txBody>
    </xdr:sp>
    <xdr:clientData/>
  </xdr:oneCellAnchor>
  <xdr:twoCellAnchor editAs="oneCell">
    <xdr:from>
      <xdr:col>17</xdr:col>
      <xdr:colOff>142875</xdr:colOff>
      <xdr:row>44</xdr:row>
      <xdr:rowOff>47625</xdr:rowOff>
    </xdr:from>
    <xdr:to>
      <xdr:col>19</xdr:col>
      <xdr:colOff>4629</xdr:colOff>
      <xdr:row>47</xdr:row>
      <xdr:rowOff>85649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15563" y="8763000"/>
          <a:ext cx="1076191" cy="609524"/>
        </a:xfrm>
        <a:prstGeom prst="rect">
          <a:avLst/>
        </a:prstGeom>
      </xdr:spPr>
    </xdr:pic>
    <xdr:clientData/>
  </xdr:twoCellAnchor>
  <xdr:oneCellAnchor>
    <xdr:from>
      <xdr:col>9</xdr:col>
      <xdr:colOff>440532</xdr:colOff>
      <xdr:row>0</xdr:row>
      <xdr:rowOff>95250</xdr:rowOff>
    </xdr:from>
    <xdr:ext cx="10251279" cy="530658"/>
    <xdr:sp macro="" textlink="">
      <xdr:nvSpPr>
        <xdr:cNvPr id="19" name="pole tekstowe 18"/>
        <xdr:cNvSpPr txBox="1"/>
      </xdr:nvSpPr>
      <xdr:spPr>
        <a:xfrm>
          <a:off x="5655470" y="95250"/>
          <a:ext cx="10251279" cy="530658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800">
              <a:solidFill>
                <a:srgbClr val="FF0000"/>
              </a:solidFill>
            </a:rPr>
            <a:t>Poniższe</a:t>
          </a:r>
          <a:r>
            <a:rPr lang="pl-PL" sz="2800" baseline="0">
              <a:solidFill>
                <a:srgbClr val="FF0000"/>
              </a:solidFill>
            </a:rPr>
            <a:t> mapy są aktywne tylko po zakupie pełnej wersji bazy.</a:t>
          </a:r>
          <a:endParaRPr lang="pl-PL" sz="2800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3</xdr:col>
      <xdr:colOff>190502</xdr:colOff>
      <xdr:row>53</xdr:row>
      <xdr:rowOff>142237</xdr:rowOff>
    </xdr:from>
    <xdr:to>
      <xdr:col>16</xdr:col>
      <xdr:colOff>577217</xdr:colOff>
      <xdr:row>93</xdr:row>
      <xdr:rowOff>71437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7" y="11048362"/>
          <a:ext cx="8280559" cy="754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465667</xdr:colOff>
      <xdr:row>0</xdr:row>
      <xdr:rowOff>81643</xdr:rowOff>
    </xdr:from>
    <xdr:to>
      <xdr:col>16</xdr:col>
      <xdr:colOff>353786</xdr:colOff>
      <xdr:row>4</xdr:row>
      <xdr:rowOff>0</xdr:rowOff>
    </xdr:to>
    <xdr:sp macro="" textlink="">
      <xdr:nvSpPr>
        <xdr:cNvPr id="2" name="pole tekstowe 1"/>
        <xdr:cNvSpPr txBox="1"/>
      </xdr:nvSpPr>
      <xdr:spPr>
        <a:xfrm>
          <a:off x="17379346" y="81643"/>
          <a:ext cx="2623154" cy="1796143"/>
        </a:xfrm>
        <a:prstGeom prst="wedgeEllipseCallout">
          <a:avLst>
            <a:gd name="adj1" fmla="val -43143"/>
            <a:gd name="adj2" fmla="val 56956"/>
          </a:avLst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W</a:t>
          </a:r>
          <a:r>
            <a:rPr lang="pl-PL" sz="1100" baseline="0"/>
            <a:t> tej kolumnie można wyszukać projekty aukcyjne (proszę zaznaczyć "TAK") lub projekty, które jeszcze nie wzieły udziału w aukcji (zaznaczyć "-")</a:t>
          </a:r>
          <a:endParaRPr lang="pl-PL" sz="1100"/>
        </a:p>
      </xdr:txBody>
    </xdr:sp>
    <xdr:clientData/>
  </xdr:twoCellAnchor>
  <xdr:twoCellAnchor>
    <xdr:from>
      <xdr:col>17</xdr:col>
      <xdr:colOff>365880</xdr:colOff>
      <xdr:row>1</xdr:row>
      <xdr:rowOff>204108</xdr:rowOff>
    </xdr:from>
    <xdr:to>
      <xdr:col>20</xdr:col>
      <xdr:colOff>27214</xdr:colOff>
      <xdr:row>4</xdr:row>
      <xdr:rowOff>136070</xdr:rowOff>
    </xdr:to>
    <xdr:sp macro="" textlink="">
      <xdr:nvSpPr>
        <xdr:cNvPr id="3" name="pole tekstowe 2"/>
        <xdr:cNvSpPr txBox="1"/>
      </xdr:nvSpPr>
      <xdr:spPr>
        <a:xfrm>
          <a:off x="20926273" y="625929"/>
          <a:ext cx="2464405" cy="1387927"/>
        </a:xfrm>
        <a:prstGeom prst="wedgeEllipseCallout">
          <a:avLst>
            <a:gd name="adj1" fmla="val -43143"/>
            <a:gd name="adj2" fmla="val 56956"/>
          </a:avLst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/>
            <a:t>Status projektu NOWY oznacza,</a:t>
          </a:r>
          <a:r>
            <a:rPr lang="pl-PL" sz="1100" baseline="0"/>
            <a:t> że projekt uzyskał warunki przyłączenia w pierwszym półroczu 2019.</a:t>
          </a:r>
          <a:endParaRPr lang="pl-PL" sz="1100"/>
        </a:p>
      </xdr:txBody>
    </xdr:sp>
    <xdr:clientData/>
  </xdr:twoCellAnchor>
  <xdr:oneCellAnchor>
    <xdr:from>
      <xdr:col>2</xdr:col>
      <xdr:colOff>0</xdr:colOff>
      <xdr:row>11</xdr:row>
      <xdr:rowOff>0</xdr:rowOff>
    </xdr:from>
    <xdr:ext cx="16488834" cy="3098028"/>
    <xdr:sp macro="" textlink="">
      <xdr:nvSpPr>
        <xdr:cNvPr id="4" name="pole tekstowe 3"/>
        <xdr:cNvSpPr txBox="1"/>
      </xdr:nvSpPr>
      <xdr:spPr>
        <a:xfrm>
          <a:off x="1741714" y="4354286"/>
          <a:ext cx="16488834" cy="3098028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4800">
              <a:solidFill>
                <a:srgbClr val="FF0000"/>
              </a:solidFill>
            </a:rPr>
            <a:t>Kolejne zakłądki pobierają</a:t>
          </a:r>
          <a:r>
            <a:rPr lang="pl-PL" sz="4800" baseline="0">
              <a:solidFill>
                <a:srgbClr val="FF0000"/>
              </a:solidFill>
            </a:rPr>
            <a:t> dane z tej listy projektów. Na liście znajduje się tylko kilka przykładowych pozycji (pełna wersja bazy zawiera 520 projektów wiatrowych) w celu pokazania struktury właściwej bazy i jej zawartości.</a:t>
          </a:r>
          <a:endParaRPr lang="pl-PL" sz="4800">
            <a:solidFill>
              <a:srgbClr val="FF0000"/>
            </a:solidFill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43099</xdr:colOff>
      <xdr:row>15</xdr:row>
      <xdr:rowOff>17411</xdr:rowOff>
    </xdr:from>
    <xdr:to>
      <xdr:col>7</xdr:col>
      <xdr:colOff>957262</xdr:colOff>
      <xdr:row>29</xdr:row>
      <xdr:rowOff>71745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66674</xdr:colOff>
      <xdr:row>15</xdr:row>
      <xdr:rowOff>17410</xdr:rowOff>
    </xdr:from>
    <xdr:to>
      <xdr:col>15</xdr:col>
      <xdr:colOff>831055</xdr:colOff>
      <xdr:row>29</xdr:row>
      <xdr:rowOff>71744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73818</xdr:colOff>
      <xdr:row>29</xdr:row>
      <xdr:rowOff>25494</xdr:rowOff>
    </xdr:from>
    <xdr:to>
      <xdr:col>15</xdr:col>
      <xdr:colOff>859211</xdr:colOff>
      <xdr:row>47</xdr:row>
      <xdr:rowOff>143577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7728</xdr:colOff>
      <xdr:row>29</xdr:row>
      <xdr:rowOff>25494</xdr:rowOff>
    </xdr:from>
    <xdr:to>
      <xdr:col>7</xdr:col>
      <xdr:colOff>1028699</xdr:colOff>
      <xdr:row>47</xdr:row>
      <xdr:rowOff>143577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581026</xdr:colOff>
      <xdr:row>94</xdr:row>
      <xdr:rowOff>134889</xdr:rowOff>
    </xdr:from>
    <xdr:to>
      <xdr:col>16</xdr:col>
      <xdr:colOff>257176</xdr:colOff>
      <xdr:row>117</xdr:row>
      <xdr:rowOff>52472</xdr:rowOff>
    </xdr:to>
    <xdr:graphicFrame macro="">
      <xdr:nvGraphicFramePr>
        <xdr:cNvPr id="7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345281</xdr:colOff>
      <xdr:row>94</xdr:row>
      <xdr:rowOff>134889</xdr:rowOff>
    </xdr:from>
    <xdr:to>
      <xdr:col>8</xdr:col>
      <xdr:colOff>390525</xdr:colOff>
      <xdr:row>117</xdr:row>
      <xdr:rowOff>52472</xdr:rowOff>
    </xdr:to>
    <xdr:graphicFrame macro="">
      <xdr:nvGraphicFramePr>
        <xdr:cNvPr id="8" name="Wykres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228600</xdr:colOff>
      <xdr:row>51</xdr:row>
      <xdr:rowOff>9526</xdr:rowOff>
    </xdr:from>
    <xdr:to>
      <xdr:col>16</xdr:col>
      <xdr:colOff>9525</xdr:colOff>
      <xdr:row>69</xdr:row>
      <xdr:rowOff>66676</xdr:rowOff>
    </xdr:to>
    <xdr:graphicFrame macro="">
      <xdr:nvGraphicFramePr>
        <xdr:cNvPr id="9" name="Wykres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</xdr:col>
      <xdr:colOff>444500</xdr:colOff>
      <xdr:row>59</xdr:row>
      <xdr:rowOff>158750</xdr:rowOff>
    </xdr:from>
    <xdr:ext cx="6267451" cy="1598086"/>
    <xdr:sp macro="" textlink="">
      <xdr:nvSpPr>
        <xdr:cNvPr id="11" name="pole tekstowe 10"/>
        <xdr:cNvSpPr txBox="1"/>
      </xdr:nvSpPr>
      <xdr:spPr>
        <a:xfrm>
          <a:off x="719667" y="13917083"/>
          <a:ext cx="6267451" cy="1598086"/>
        </a:xfrm>
        <a:prstGeom prst="roundRect">
          <a:avLst/>
        </a:prstGeom>
        <a:solidFill>
          <a:srgbClr val="DAE5F6"/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200"/>
            <a:t>Na wykresie po prawej stronie przedstawiono jaki</a:t>
          </a:r>
          <a:r>
            <a:rPr lang="pl-PL" sz="1200" baseline="0"/>
            <a:t> procent projektów z bazy, które uzyskały warunki przyłączenia do sieci dystrybucyjnej/przesyłowej posiada:</a:t>
          </a:r>
        </a:p>
        <a:p>
          <a:r>
            <a:rPr lang="pl-PL" sz="1200" baseline="0"/>
            <a:t>-&gt; umowę przyłączeniową </a:t>
          </a:r>
        </a:p>
        <a:p>
          <a:r>
            <a:rPr lang="pl-PL" sz="1200" baseline="0"/>
            <a:t>-&gt; decyzję środowiskową </a:t>
          </a:r>
        </a:p>
        <a:p>
          <a:r>
            <a:rPr lang="pl-PL" sz="1200" baseline="0"/>
            <a:t>-&gt; pozwolenie budowlane</a:t>
          </a:r>
        </a:p>
        <a:p>
          <a:r>
            <a:rPr lang="pl-PL" sz="1200" baseline="0"/>
            <a:t>W zestawieniu uwzględniono wszystkie projekty posiadające warunki przyłączenia (dlatego warunki przyłączenia na wykresie przedstawiono jako 100%).</a:t>
          </a:r>
          <a:endParaRPr lang="pl-PL" sz="1200"/>
        </a:p>
        <a:p>
          <a:endParaRPr lang="pl-PL" sz="1100"/>
        </a:p>
        <a:p>
          <a:endParaRPr lang="pl-PL" sz="1100"/>
        </a:p>
        <a:p>
          <a:endParaRPr lang="pl-PL" sz="1100"/>
        </a:p>
        <a:p>
          <a:endParaRPr lang="pl-PL" sz="1100"/>
        </a:p>
        <a:p>
          <a:endParaRPr lang="pl-PL" sz="1100"/>
        </a:p>
      </xdr:txBody>
    </xdr:sp>
    <xdr:clientData/>
  </xdr:oneCellAnchor>
  <xdr:oneCellAnchor>
    <xdr:from>
      <xdr:col>1</xdr:col>
      <xdr:colOff>455082</xdr:colOff>
      <xdr:row>2</xdr:row>
      <xdr:rowOff>21168</xdr:rowOff>
    </xdr:from>
    <xdr:ext cx="16783050" cy="530658"/>
    <xdr:sp macro="" textlink="">
      <xdr:nvSpPr>
        <xdr:cNvPr id="10" name="pole tekstowe 9"/>
        <xdr:cNvSpPr txBox="1"/>
      </xdr:nvSpPr>
      <xdr:spPr>
        <a:xfrm>
          <a:off x="730249" y="698501"/>
          <a:ext cx="16783050" cy="530658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l-PL" sz="2800">
              <a:solidFill>
                <a:srgbClr val="FF0000"/>
              </a:solidFill>
            </a:rPr>
            <a:t>Poniższe</a:t>
          </a:r>
          <a:r>
            <a:rPr lang="pl-PL" sz="2800" baseline="0">
              <a:solidFill>
                <a:srgbClr val="FF0000"/>
              </a:solidFill>
            </a:rPr>
            <a:t> statystyki zawierają tylko przykładowe dane w celu pokazania struktury właściwej bazy i jej zawartości. </a:t>
          </a:r>
          <a:endParaRPr lang="pl-PL" sz="2800">
            <a:solidFill>
              <a:srgbClr val="FF0000"/>
            </a:solidFill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0.85147</cdr:x>
      <cdr:y>0</cdr:y>
    </cdr:from>
    <cdr:to>
      <cdr:x>1</cdr:x>
      <cdr:y>0.11212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9719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99546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tables/table1.xml><?xml version="1.0" encoding="utf-8"?>
<table xmlns="http://schemas.openxmlformats.org/spreadsheetml/2006/main" id="1" name="Tabela1" displayName="Tabela1" ref="B5:V8" totalsRowShown="0" headerRowDxfId="54">
  <autoFilter ref="B5:V8"/>
  <sortState ref="B7:V520">
    <sortCondition ref="B3:B516"/>
  </sortState>
  <tableColumns count="21">
    <tableColumn id="1" name="Lp."/>
    <tableColumn id="2" name="Lokalizacja przyłączenia" dataDxfId="53"/>
    <tableColumn id="3" name="Lokalizacja instalacji" dataDxfId="52"/>
    <tableColumn id="4" name="Gmina" dataDxfId="51"/>
    <tableColumn id="5" name="Powiat" dataDxfId="50"/>
    <tableColumn id="6" name="Województwo" dataDxfId="49"/>
    <tableColumn id="22" name="Moc przyłączeniowa [kW]" dataDxfId="48"/>
    <tableColumn id="8" name="Czy projekt ma pozwolenie budowlane?" dataDxfId="47"/>
    <tableColumn id="9" name="Czy projekt ma decyzję środowiskową?" dataDxfId="46"/>
    <tableColumn id="10" name="Nazwa inwestora" dataDxfId="45"/>
    <tableColumn id="11" name="Adres Inwestora" dataDxfId="44"/>
    <tableColumn id="12" name="Spółka holdingowa" dataDxfId="43"/>
    <tableColumn id="13" name="Czy projekt brał udział w aukcjach OZE?"/>
    <tableColumn id="14" name="Data wydania warunków przyłączenia" dataDxfId="42"/>
    <tableColumn id="15" name="Data zawarcia umowy o przyłączenie" dataDxfId="41"/>
    <tableColumn id="16" name="Data rozpoczęcia dostaw energii elektrycznej" dataDxfId="40"/>
    <tableColumn id="17" name="Status projektu" dataDxfId="39"/>
    <tableColumn id="18" name="Podmiot" dataDxfId="38"/>
    <tableColumn id="19" name="operator" dataDxfId="37"/>
    <tableColumn id="20" name="Dodatkowe informacje o projekcie" dataDxfId="36"/>
    <tableColumn id="21" name="Link do decyzji środowiskowej" dataDxfId="3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Tabela6" displayName="Tabela6" ref="B3:O26" totalsRowShown="0" headerRowDxfId="34" dataDxfId="33" headerRowCellStyle="Normalny">
  <autoFilter ref="B3:O26"/>
  <tableColumns count="14">
    <tableColumn id="1" name="L.p." dataDxfId="32"/>
    <tableColumn id="2" name="Podmiot" dataDxfId="31"/>
    <tableColumn id="3" name="Forma prawna" dataDxfId="30"/>
    <tableColumn id="4" name="Adres korespondencyjny" dataDxfId="29"/>
    <tableColumn id="5" name="Prezes Zarządu" dataDxfId="28"/>
    <tableColumn id="6" name="Członkowie Zarządu" dataDxfId="27"/>
    <tableColumn id="7" name=" " dataDxfId="26"/>
    <tableColumn id="8" name="  " dataDxfId="25"/>
    <tableColumn id="9" name="Kapitał zakładowy" dataDxfId="24"/>
    <tableColumn id="10" name="Wspólnicy" dataDxfId="23"/>
    <tableColumn id="11" name="Strona internetowa" dataDxfId="22" dataCellStyle="Hiperłącze"/>
    <tableColumn id="12" name="e-mail" dataDxfId="21" dataCellStyle="Hiperłącze"/>
    <tableColumn id="13" name="telefon" dataDxfId="20"/>
    <tableColumn id="14" name="Data rozpoczęcia działalności" dataDxfId="1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Tabela2" displayName="Tabela2" ref="B2:O9" totalsRowShown="0" headerRowDxfId="18">
  <autoFilter ref="B2:O9"/>
  <tableColumns count="14">
    <tableColumn id="1" name="Lp." dataDxfId="17"/>
    <tableColumn id="2" name="Lokalizacja przyłączenia" dataDxfId="16"/>
    <tableColumn id="7" name="Moc przyłączeniowa [MW]" dataDxfId="15"/>
    <tableColumn id="8" name="Czy projekt ma pozwolenie budowlane?" dataDxfId="14"/>
    <tableColumn id="9" name="Czy projekt ma decyzję środowiskową?" dataDxfId="13"/>
    <tableColumn id="10" name="Nazwa inwestora" dataDxfId="12"/>
    <tableColumn id="11" name="Adres Inwestora" dataDxfId="11"/>
    <tableColumn id="12" name="Spółka holdingowa" dataDxfId="10"/>
    <tableColumn id="14" name="Data wydania warunków przyłączenia" dataDxfId="9"/>
    <tableColumn id="15" name="Data zawarcia umowy o przyłączenie" dataDxfId="8"/>
    <tableColumn id="16" name="Planowana data rozpoczęcia dostaw energii elektrycznej" dataDxfId="7"/>
    <tableColumn id="17" name="Status projektu" dataDxfId="6"/>
    <tableColumn id="19" name="operator" dataDxfId="5"/>
    <tableColumn id="21" name="Link do decyzji środowiskowej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ela32" displayName="Tabela32" ref="C5:E24" totalsRowShown="0" headerRowDxfId="4" dataDxfId="3" headerRowCellStyle="Nagłówek 1">
  <tableColumns count="3">
    <tableColumn id="1" name="Nazwa Inwestora (spółki holdingowej)" dataDxfId="2"/>
    <tableColumn id="2" name="Liczba projektów" dataDxfId="1"/>
    <tableColumn id="3" name="Moc projektów [MW]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eon.pl/pl.html" TargetMode="External"/><Relationship Id="rId1" Type="http://schemas.openxmlformats.org/officeDocument/2006/relationships/hyperlink" Target="mailto:info.szczecin@eon.com" TargetMode="External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hyperlink" Target="http://gdansk.rdos.gov.pl/files/aktualnosci/60057/Tresc_decyzji_srodowiskowej_dla_morskiej_farmy_wiatrowej_Baltyk_Srodkowy_III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1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tabSelected="1" workbookViewId="0">
      <selection activeCell="M3" sqref="M3"/>
    </sheetView>
  </sheetViews>
  <sheetFormatPr defaultColWidth="0" defaultRowHeight="15" zeroHeight="1" x14ac:dyDescent="0.25"/>
  <cols>
    <col min="1" max="22" width="9.140625" style="4" customWidth="1"/>
    <col min="23" max="16384" width="9.140625" style="4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29"/>
  <sheetViews>
    <sheetView zoomScale="70" zoomScaleNormal="70" workbookViewId="0">
      <pane ySplit="5" topLeftCell="A6" activePane="bottomLeft" state="frozen"/>
      <selection pane="bottomLeft" activeCell="J33" sqref="J33"/>
    </sheetView>
  </sheetViews>
  <sheetFormatPr defaultColWidth="0" defaultRowHeight="15" zeroHeight="1" x14ac:dyDescent="0.25"/>
  <cols>
    <col min="1" max="1" width="10.140625" style="4" customWidth="1"/>
    <col min="2" max="2" width="15.85546875" style="4" bestFit="1" customWidth="1"/>
    <col min="3" max="3" width="19.7109375" style="4" customWidth="1"/>
    <col min="4" max="4" width="19.85546875" style="7" customWidth="1"/>
    <col min="5" max="5" width="16.42578125" style="7" bestFit="1" customWidth="1"/>
    <col min="6" max="6" width="19.28515625" style="7" customWidth="1"/>
    <col min="7" max="7" width="20.7109375" style="7" bestFit="1" customWidth="1"/>
    <col min="8" max="8" width="20.7109375" style="7" customWidth="1"/>
    <col min="9" max="9" width="18.140625" style="14" customWidth="1"/>
    <col min="10" max="10" width="24.140625" style="14" customWidth="1"/>
    <col min="11" max="11" width="30.7109375" style="14" customWidth="1"/>
    <col min="12" max="12" width="20.42578125" style="7" bestFit="1" customWidth="1"/>
    <col min="13" max="13" width="17" style="4" customWidth="1"/>
    <col min="14" max="14" width="10.85546875" style="4" bestFit="1" customWidth="1"/>
    <col min="15" max="15" width="17.140625" style="4" customWidth="1"/>
    <col min="16" max="16" width="13.140625" style="4" bestFit="1" customWidth="1"/>
    <col min="17" max="17" width="13.5703125" style="4" bestFit="1" customWidth="1"/>
    <col min="18" max="18" width="16.85546875" style="28" bestFit="1" customWidth="1"/>
    <col min="19" max="19" width="14.140625" style="4" bestFit="1" customWidth="1"/>
    <col min="20" max="20" width="11" style="14" bestFit="1" customWidth="1"/>
    <col min="21" max="21" width="28.85546875" style="5" customWidth="1"/>
    <col min="22" max="22" width="15" style="4" bestFit="1" customWidth="1"/>
    <col min="23" max="23" width="9.140625" style="4" customWidth="1"/>
    <col min="24" max="24" width="9.140625" style="4" hidden="1" customWidth="1"/>
    <col min="25" max="27" width="0" style="4" hidden="1" customWidth="1"/>
    <col min="28" max="16384" width="9.140625" style="4" hidden="1"/>
  </cols>
  <sheetData>
    <row r="1" spans="1:22" ht="33" customHeight="1" x14ac:dyDescent="0.25">
      <c r="A1" s="213" t="s">
        <v>50</v>
      </c>
      <c r="B1" s="213"/>
      <c r="C1" s="213"/>
      <c r="D1" s="213"/>
      <c r="F1" s="98" t="s">
        <v>115</v>
      </c>
      <c r="G1" s="4"/>
      <c r="H1" s="4"/>
    </row>
    <row r="2" spans="1:22" ht="49.5" customHeight="1" x14ac:dyDescent="0.25">
      <c r="D2" s="212" t="s">
        <v>116</v>
      </c>
      <c r="E2" s="212"/>
      <c r="F2" s="212"/>
      <c r="G2" s="212"/>
      <c r="H2" s="212"/>
      <c r="I2" s="212"/>
      <c r="J2" s="212"/>
      <c r="K2" s="212"/>
      <c r="L2" s="212"/>
      <c r="M2" s="212"/>
      <c r="N2" s="212"/>
    </row>
    <row r="3" spans="1:22" ht="47.25" x14ac:dyDescent="0.25">
      <c r="A3" s="92"/>
      <c r="B3" s="93"/>
      <c r="C3" s="93"/>
      <c r="D3" s="4"/>
      <c r="E3" s="4"/>
      <c r="F3" s="94" t="s">
        <v>112</v>
      </c>
      <c r="G3" s="184"/>
      <c r="H3" s="184"/>
      <c r="I3" s="95" t="s">
        <v>105</v>
      </c>
      <c r="J3" s="96" t="s">
        <v>111</v>
      </c>
      <c r="K3" s="97" t="s">
        <v>117</v>
      </c>
      <c r="L3" s="4"/>
      <c r="U3" s="4"/>
    </row>
    <row r="4" spans="1:22" ht="18" customHeight="1" x14ac:dyDescent="0.25">
      <c r="U4" s="4"/>
    </row>
    <row r="5" spans="1:22" ht="75" x14ac:dyDescent="0.25">
      <c r="B5" s="3" t="s">
        <v>0</v>
      </c>
      <c r="C5" s="3" t="s">
        <v>1</v>
      </c>
      <c r="D5" s="3" t="s">
        <v>2</v>
      </c>
      <c r="E5" s="3" t="s">
        <v>3</v>
      </c>
      <c r="F5" s="3" t="s">
        <v>4</v>
      </c>
      <c r="G5" s="3" t="s">
        <v>5</v>
      </c>
      <c r="H5" s="3" t="s">
        <v>6</v>
      </c>
      <c r="I5" s="2" t="s">
        <v>7</v>
      </c>
      <c r="J5" s="2" t="s">
        <v>8</v>
      </c>
      <c r="K5" s="2" t="s">
        <v>9</v>
      </c>
      <c r="L5" s="6" t="s">
        <v>10</v>
      </c>
      <c r="M5" s="3" t="s">
        <v>11</v>
      </c>
      <c r="N5" s="3" t="s">
        <v>12</v>
      </c>
      <c r="O5" s="3" t="s">
        <v>13</v>
      </c>
      <c r="P5" s="3" t="s">
        <v>14</v>
      </c>
      <c r="Q5" s="3" t="s">
        <v>15</v>
      </c>
      <c r="R5" s="2" t="s">
        <v>16</v>
      </c>
      <c r="S5" s="3" t="s">
        <v>17</v>
      </c>
      <c r="T5" s="2" t="s">
        <v>18</v>
      </c>
      <c r="U5" s="3" t="s">
        <v>19</v>
      </c>
      <c r="V5" s="3" t="s">
        <v>20</v>
      </c>
    </row>
    <row r="6" spans="1:22" ht="30" x14ac:dyDescent="0.25">
      <c r="B6" s="10">
        <v>3</v>
      </c>
      <c r="C6" s="62"/>
      <c r="D6" s="62" t="s">
        <v>103</v>
      </c>
      <c r="E6" s="27" t="s">
        <v>28</v>
      </c>
      <c r="F6" s="77" t="s">
        <v>48</v>
      </c>
      <c r="G6" s="27" t="s">
        <v>26</v>
      </c>
      <c r="H6" s="20">
        <v>2500</v>
      </c>
      <c r="I6" s="23">
        <v>42413</v>
      </c>
      <c r="J6" s="24" t="s">
        <v>75</v>
      </c>
      <c r="K6" s="62" t="s">
        <v>76</v>
      </c>
      <c r="L6" s="62" t="s">
        <v>77</v>
      </c>
      <c r="M6" s="62" t="s">
        <v>21</v>
      </c>
      <c r="N6" s="24" t="s">
        <v>21</v>
      </c>
      <c r="O6" s="22">
        <v>42361</v>
      </c>
      <c r="P6" s="23">
        <v>42366</v>
      </c>
      <c r="Q6" s="23" t="s">
        <v>21</v>
      </c>
      <c r="R6" s="27" t="s">
        <v>22</v>
      </c>
      <c r="S6" s="19" t="s">
        <v>23</v>
      </c>
      <c r="T6" s="27" t="s">
        <v>30</v>
      </c>
      <c r="U6" s="19"/>
      <c r="V6" s="19"/>
    </row>
    <row r="7" spans="1:22" x14ac:dyDescent="0.25">
      <c r="B7" s="10">
        <v>19</v>
      </c>
      <c r="C7" s="62"/>
      <c r="D7" s="62"/>
      <c r="E7" s="27" t="s">
        <v>29</v>
      </c>
      <c r="F7" s="78" t="s">
        <v>45</v>
      </c>
      <c r="G7" s="27" t="s">
        <v>26</v>
      </c>
      <c r="H7" s="20">
        <v>4600</v>
      </c>
      <c r="I7" s="24" t="s">
        <v>21</v>
      </c>
      <c r="J7" s="24" t="s">
        <v>21</v>
      </c>
      <c r="K7" s="62" t="s">
        <v>21</v>
      </c>
      <c r="L7" s="62" t="s">
        <v>21</v>
      </c>
      <c r="M7" s="62" t="s">
        <v>21</v>
      </c>
      <c r="N7" s="24" t="s">
        <v>21</v>
      </c>
      <c r="O7" s="22">
        <v>40067</v>
      </c>
      <c r="P7" s="23">
        <v>40535</v>
      </c>
      <c r="Q7" s="23" t="s">
        <v>21</v>
      </c>
      <c r="R7" s="27" t="s">
        <v>22</v>
      </c>
      <c r="S7" s="19" t="s">
        <v>23</v>
      </c>
      <c r="T7" s="27" t="s">
        <v>30</v>
      </c>
      <c r="U7" s="19"/>
      <c r="V7" s="19"/>
    </row>
    <row r="8" spans="1:22" ht="30" x14ac:dyDescent="0.25">
      <c r="B8" s="10">
        <v>61</v>
      </c>
      <c r="C8" s="62"/>
      <c r="D8" s="62"/>
      <c r="E8" s="27" t="s">
        <v>31</v>
      </c>
      <c r="F8" s="77" t="s">
        <v>46</v>
      </c>
      <c r="G8" s="27" t="s">
        <v>43</v>
      </c>
      <c r="H8" s="20">
        <v>900</v>
      </c>
      <c r="I8" s="24" t="s">
        <v>21</v>
      </c>
      <c r="J8" s="23">
        <v>43578</v>
      </c>
      <c r="K8" s="62" t="s">
        <v>78</v>
      </c>
      <c r="L8" s="62" t="s">
        <v>79</v>
      </c>
      <c r="M8" s="62" t="s">
        <v>21</v>
      </c>
      <c r="N8" s="24" t="s">
        <v>21</v>
      </c>
      <c r="O8" s="22">
        <v>43361</v>
      </c>
      <c r="P8" s="23">
        <v>43436</v>
      </c>
      <c r="Q8" s="23" t="s">
        <v>21</v>
      </c>
      <c r="R8" s="27" t="s">
        <v>22</v>
      </c>
      <c r="S8" s="19" t="s">
        <v>23</v>
      </c>
      <c r="T8" s="27" t="s">
        <v>32</v>
      </c>
      <c r="U8" s="19"/>
      <c r="V8" s="19"/>
    </row>
    <row r="9" spans="1:22" x14ac:dyDescent="0.25">
      <c r="D9" s="15"/>
      <c r="O9" s="16"/>
      <c r="P9" s="17"/>
      <c r="Q9" s="17"/>
      <c r="S9" s="15"/>
    </row>
    <row r="10" spans="1:22" x14ac:dyDescent="0.25">
      <c r="D10" s="15"/>
      <c r="O10" s="16"/>
      <c r="P10" s="17"/>
      <c r="Q10" s="17"/>
      <c r="S10" s="15"/>
    </row>
    <row r="11" spans="1:22" x14ac:dyDescent="0.25">
      <c r="D11" s="15"/>
      <c r="O11" s="16"/>
      <c r="P11" s="17"/>
      <c r="Q11" s="17"/>
      <c r="S11" s="15"/>
    </row>
    <row r="12" spans="1:22" x14ac:dyDescent="0.25">
      <c r="D12" s="15"/>
      <c r="O12" s="16"/>
      <c r="P12" s="17"/>
      <c r="Q12" s="17"/>
      <c r="S12" s="15"/>
    </row>
    <row r="13" spans="1:22" x14ac:dyDescent="0.25">
      <c r="D13" s="15"/>
      <c r="O13" s="16"/>
      <c r="P13" s="17"/>
      <c r="Q13" s="17"/>
      <c r="S13" s="15"/>
    </row>
    <row r="14" spans="1:22" x14ac:dyDescent="0.25">
      <c r="D14" s="15"/>
      <c r="O14" s="16"/>
      <c r="P14" s="17"/>
      <c r="Q14" s="17"/>
      <c r="S14" s="15"/>
    </row>
    <row r="15" spans="1:22" x14ac:dyDescent="0.25">
      <c r="D15" s="15"/>
      <c r="O15" s="16"/>
      <c r="P15" s="17"/>
      <c r="Q15" s="17"/>
      <c r="S15" s="15"/>
    </row>
    <row r="16" spans="1:22" x14ac:dyDescent="0.25">
      <c r="D16" s="15"/>
      <c r="O16" s="16"/>
      <c r="P16" s="17"/>
      <c r="Q16" s="17"/>
      <c r="S16" s="15"/>
    </row>
    <row r="17" spans="4:19" x14ac:dyDescent="0.25">
      <c r="D17" s="15"/>
      <c r="O17" s="16"/>
      <c r="P17" s="17"/>
      <c r="Q17" s="17"/>
      <c r="S17" s="15"/>
    </row>
    <row r="18" spans="4:19" x14ac:dyDescent="0.25">
      <c r="D18" s="15"/>
      <c r="O18" s="16"/>
      <c r="P18" s="17"/>
      <c r="Q18" s="17"/>
      <c r="S18" s="15"/>
    </row>
    <row r="19" spans="4:19" x14ac:dyDescent="0.25">
      <c r="D19" s="15"/>
      <c r="O19" s="16"/>
      <c r="P19" s="17"/>
      <c r="Q19" s="17"/>
      <c r="S19" s="15"/>
    </row>
    <row r="20" spans="4:19" x14ac:dyDescent="0.25">
      <c r="D20" s="15"/>
      <c r="O20" s="16"/>
      <c r="P20" s="17"/>
      <c r="Q20" s="17"/>
      <c r="S20" s="15"/>
    </row>
    <row r="21" spans="4:19" x14ac:dyDescent="0.25">
      <c r="D21" s="15"/>
      <c r="O21" s="16"/>
      <c r="P21" s="17"/>
      <c r="Q21" s="17"/>
      <c r="S21" s="15"/>
    </row>
    <row r="22" spans="4:19" x14ac:dyDescent="0.25">
      <c r="D22" s="15"/>
      <c r="O22" s="16"/>
      <c r="P22" s="17"/>
      <c r="Q22" s="17"/>
      <c r="S22" s="15"/>
    </row>
    <row r="23" spans="4:19" x14ac:dyDescent="0.25">
      <c r="D23" s="15"/>
      <c r="O23" s="16"/>
      <c r="P23" s="17"/>
      <c r="Q23" s="17"/>
      <c r="S23" s="15"/>
    </row>
    <row r="24" spans="4:19" x14ac:dyDescent="0.25">
      <c r="D24" s="15"/>
      <c r="O24" s="16"/>
      <c r="P24" s="17"/>
      <c r="Q24" s="17"/>
      <c r="S24" s="15"/>
    </row>
    <row r="25" spans="4:19" x14ac:dyDescent="0.25">
      <c r="D25" s="15"/>
      <c r="O25" s="16"/>
      <c r="P25" s="17"/>
      <c r="Q25" s="17"/>
      <c r="S25" s="15"/>
    </row>
    <row r="26" spans="4:19" x14ac:dyDescent="0.25">
      <c r="D26" s="15"/>
      <c r="O26" s="16"/>
      <c r="P26" s="17"/>
      <c r="Q26" s="17"/>
      <c r="S26" s="15"/>
    </row>
    <row r="27" spans="4:19" x14ac:dyDescent="0.25">
      <c r="D27" s="15"/>
      <c r="O27" s="16"/>
      <c r="P27" s="17"/>
      <c r="Q27" s="17"/>
      <c r="S27" s="15"/>
    </row>
    <row r="28" spans="4:19" x14ac:dyDescent="0.25">
      <c r="D28" s="15"/>
      <c r="O28" s="16"/>
      <c r="P28" s="17"/>
      <c r="Q28" s="17"/>
      <c r="S28" s="15"/>
    </row>
    <row r="29" spans="4:19" x14ac:dyDescent="0.25">
      <c r="D29" s="15"/>
      <c r="O29" s="16"/>
      <c r="P29" s="17"/>
      <c r="Q29" s="17"/>
      <c r="S29" s="15"/>
    </row>
    <row r="30" spans="4:19" x14ac:dyDescent="0.25">
      <c r="D30" s="15"/>
      <c r="O30" s="16"/>
      <c r="P30" s="17"/>
      <c r="Q30" s="17"/>
      <c r="S30" s="15"/>
    </row>
    <row r="31" spans="4:19" x14ac:dyDescent="0.25">
      <c r="D31" s="15"/>
      <c r="O31" s="16"/>
      <c r="P31" s="17"/>
      <c r="Q31" s="17"/>
      <c r="S31" s="15"/>
    </row>
    <row r="32" spans="4:19" x14ac:dyDescent="0.25">
      <c r="D32" s="15"/>
      <c r="O32" s="16"/>
      <c r="P32" s="17"/>
      <c r="Q32" s="17"/>
      <c r="S32" s="15"/>
    </row>
    <row r="33" spans="4:19" x14ac:dyDescent="0.25">
      <c r="D33" s="15"/>
      <c r="O33" s="16"/>
      <c r="P33" s="17"/>
      <c r="Q33" s="17"/>
      <c r="S33" s="15"/>
    </row>
    <row r="34" spans="4:19" x14ac:dyDescent="0.25">
      <c r="D34" s="15"/>
      <c r="O34" s="16"/>
      <c r="P34" s="17"/>
      <c r="Q34" s="17"/>
      <c r="S34" s="15"/>
    </row>
    <row r="35" spans="4:19" x14ac:dyDescent="0.25">
      <c r="D35" s="15"/>
      <c r="O35" s="16"/>
      <c r="P35" s="17"/>
      <c r="Q35" s="17"/>
      <c r="S35" s="15"/>
    </row>
    <row r="36" spans="4:19" x14ac:dyDescent="0.25">
      <c r="D36" s="15"/>
      <c r="O36" s="16"/>
      <c r="P36" s="17"/>
      <c r="Q36" s="17"/>
      <c r="S36" s="15"/>
    </row>
    <row r="37" spans="4:19" x14ac:dyDescent="0.25">
      <c r="D37" s="15"/>
      <c r="O37" s="16"/>
      <c r="P37" s="17"/>
      <c r="Q37" s="17"/>
      <c r="S37" s="15"/>
    </row>
    <row r="38" spans="4:19" x14ac:dyDescent="0.25">
      <c r="D38" s="15"/>
      <c r="O38" s="16"/>
      <c r="P38" s="17"/>
      <c r="Q38" s="17"/>
      <c r="S38" s="15"/>
    </row>
    <row r="39" spans="4:19" x14ac:dyDescent="0.25">
      <c r="D39" s="15"/>
      <c r="O39" s="16"/>
      <c r="P39" s="17"/>
      <c r="Q39" s="17"/>
      <c r="S39" s="15"/>
    </row>
    <row r="40" spans="4:19" x14ac:dyDescent="0.25">
      <c r="D40" s="15"/>
      <c r="O40" s="16"/>
      <c r="P40" s="17"/>
      <c r="Q40" s="17"/>
      <c r="S40" s="15"/>
    </row>
    <row r="41" spans="4:19" x14ac:dyDescent="0.25">
      <c r="D41" s="15"/>
      <c r="O41" s="16"/>
      <c r="P41" s="17"/>
      <c r="Q41" s="17"/>
      <c r="S41" s="15"/>
    </row>
    <row r="42" spans="4:19" x14ac:dyDescent="0.25">
      <c r="D42" s="15"/>
      <c r="O42" s="16"/>
      <c r="P42" s="17"/>
      <c r="Q42" s="17"/>
      <c r="S42" s="15"/>
    </row>
    <row r="43" spans="4:19" x14ac:dyDescent="0.25">
      <c r="D43" s="15"/>
      <c r="O43" s="16"/>
      <c r="P43" s="17"/>
      <c r="Q43" s="17"/>
      <c r="S43" s="15"/>
    </row>
    <row r="44" spans="4:19" x14ac:dyDescent="0.25">
      <c r="D44" s="15"/>
      <c r="O44" s="16"/>
      <c r="P44" s="17"/>
      <c r="Q44" s="17"/>
      <c r="S44" s="15"/>
    </row>
    <row r="45" spans="4:19" x14ac:dyDescent="0.25">
      <c r="D45" s="15"/>
      <c r="O45" s="16"/>
      <c r="P45" s="17"/>
      <c r="Q45" s="17"/>
      <c r="S45" s="15"/>
    </row>
    <row r="46" spans="4:19" x14ac:dyDescent="0.25">
      <c r="D46" s="15"/>
      <c r="O46" s="16"/>
      <c r="P46" s="17"/>
      <c r="Q46" s="17"/>
      <c r="S46" s="15"/>
    </row>
    <row r="47" spans="4:19" x14ac:dyDescent="0.25">
      <c r="D47" s="15"/>
      <c r="O47" s="16"/>
      <c r="P47" s="17"/>
      <c r="Q47" s="17"/>
      <c r="S47" s="15"/>
    </row>
    <row r="48" spans="4:19" x14ac:dyDescent="0.25">
      <c r="D48" s="15"/>
      <c r="O48" s="16"/>
      <c r="P48" s="17"/>
      <c r="Q48" s="17"/>
      <c r="S48" s="15"/>
    </row>
    <row r="49" spans="4:19" x14ac:dyDescent="0.25">
      <c r="D49" s="15"/>
      <c r="O49" s="16"/>
      <c r="P49" s="17"/>
      <c r="Q49" s="17"/>
      <c r="S49" s="15"/>
    </row>
    <row r="50" spans="4:19" x14ac:dyDescent="0.25">
      <c r="D50" s="15"/>
      <c r="O50" s="16"/>
      <c r="P50" s="17"/>
      <c r="Q50" s="17"/>
      <c r="S50" s="15"/>
    </row>
    <row r="51" spans="4:19" x14ac:dyDescent="0.25">
      <c r="D51" s="15"/>
      <c r="O51" s="16"/>
      <c r="P51" s="17"/>
      <c r="Q51" s="17"/>
      <c r="S51" s="15"/>
    </row>
    <row r="52" spans="4:19" x14ac:dyDescent="0.25">
      <c r="D52" s="15"/>
      <c r="O52" s="16"/>
      <c r="P52" s="17"/>
      <c r="Q52" s="17"/>
      <c r="S52" s="15"/>
    </row>
    <row r="53" spans="4:19" x14ac:dyDescent="0.25">
      <c r="D53" s="15"/>
      <c r="O53" s="16"/>
      <c r="P53" s="17"/>
      <c r="Q53" s="17"/>
      <c r="S53" s="15"/>
    </row>
    <row r="54" spans="4:19" x14ac:dyDescent="0.25">
      <c r="D54" s="15"/>
      <c r="O54" s="16"/>
      <c r="P54" s="17"/>
      <c r="Q54" s="17"/>
      <c r="S54" s="15"/>
    </row>
    <row r="55" spans="4:19" x14ac:dyDescent="0.25">
      <c r="D55" s="15"/>
      <c r="O55" s="16"/>
      <c r="P55" s="17"/>
      <c r="Q55" s="17"/>
      <c r="S55" s="15"/>
    </row>
    <row r="56" spans="4:19" x14ac:dyDescent="0.25">
      <c r="D56" s="15"/>
      <c r="O56" s="16"/>
      <c r="P56" s="17"/>
      <c r="Q56" s="17"/>
      <c r="S56" s="15"/>
    </row>
    <row r="57" spans="4:19" x14ac:dyDescent="0.25">
      <c r="D57" s="15"/>
      <c r="O57" s="16"/>
      <c r="P57" s="17"/>
      <c r="Q57" s="17"/>
      <c r="S57" s="15"/>
    </row>
    <row r="58" spans="4:19" x14ac:dyDescent="0.25">
      <c r="D58" s="15"/>
      <c r="O58" s="16"/>
      <c r="P58" s="17"/>
      <c r="Q58" s="17"/>
      <c r="S58" s="15"/>
    </row>
    <row r="59" spans="4:19" x14ac:dyDescent="0.25">
      <c r="D59" s="15"/>
      <c r="O59" s="16"/>
      <c r="P59" s="17"/>
      <c r="Q59" s="17"/>
      <c r="S59" s="15"/>
    </row>
    <row r="60" spans="4:19" x14ac:dyDescent="0.25">
      <c r="D60" s="15"/>
      <c r="O60" s="16"/>
      <c r="P60" s="17"/>
      <c r="Q60" s="17"/>
      <c r="S60" s="15"/>
    </row>
    <row r="61" spans="4:19" x14ac:dyDescent="0.25">
      <c r="D61" s="15"/>
      <c r="O61" s="16"/>
      <c r="P61" s="17"/>
      <c r="Q61" s="17"/>
      <c r="S61" s="15"/>
    </row>
    <row r="62" spans="4:19" x14ac:dyDescent="0.25">
      <c r="D62" s="15"/>
      <c r="O62" s="16"/>
      <c r="P62" s="17"/>
      <c r="Q62" s="17"/>
      <c r="S62" s="15"/>
    </row>
    <row r="63" spans="4:19" x14ac:dyDescent="0.25">
      <c r="D63" s="15"/>
      <c r="O63" s="16"/>
      <c r="P63" s="17"/>
      <c r="Q63" s="17"/>
      <c r="S63" s="15"/>
    </row>
    <row r="64" spans="4:19" x14ac:dyDescent="0.25">
      <c r="D64" s="15"/>
      <c r="O64" s="16"/>
      <c r="P64" s="17"/>
      <c r="Q64" s="17"/>
      <c r="S64" s="15"/>
    </row>
    <row r="65" spans="4:19" x14ac:dyDescent="0.25">
      <c r="D65" s="15"/>
      <c r="O65" s="16"/>
      <c r="P65" s="17"/>
      <c r="Q65" s="17"/>
      <c r="S65" s="15"/>
    </row>
    <row r="66" spans="4:19" x14ac:dyDescent="0.25">
      <c r="D66" s="15"/>
      <c r="O66" s="16"/>
      <c r="P66" s="17"/>
      <c r="Q66" s="17"/>
      <c r="S66" s="15"/>
    </row>
    <row r="67" spans="4:19" x14ac:dyDescent="0.25">
      <c r="D67" s="15"/>
      <c r="O67" s="16"/>
      <c r="P67" s="17"/>
      <c r="Q67" s="17"/>
      <c r="S67" s="15"/>
    </row>
    <row r="68" spans="4:19" x14ac:dyDescent="0.25">
      <c r="D68" s="15"/>
      <c r="O68" s="16"/>
      <c r="P68" s="17"/>
      <c r="Q68" s="17"/>
      <c r="S68" s="15"/>
    </row>
    <row r="69" spans="4:19" x14ac:dyDescent="0.25">
      <c r="D69" s="15"/>
      <c r="O69" s="16"/>
      <c r="P69" s="17"/>
      <c r="Q69" s="17"/>
      <c r="S69" s="15"/>
    </row>
    <row r="70" spans="4:19" x14ac:dyDescent="0.25">
      <c r="D70" s="15"/>
      <c r="O70" s="16"/>
      <c r="P70" s="17"/>
      <c r="Q70" s="17"/>
      <c r="S70" s="15"/>
    </row>
    <row r="71" spans="4:19" x14ac:dyDescent="0.25">
      <c r="D71" s="15"/>
      <c r="O71" s="16"/>
      <c r="P71" s="17"/>
      <c r="Q71" s="17"/>
      <c r="S71" s="15"/>
    </row>
    <row r="72" spans="4:19" x14ac:dyDescent="0.25">
      <c r="D72" s="15"/>
      <c r="O72" s="16"/>
      <c r="P72" s="17"/>
      <c r="Q72" s="17"/>
      <c r="S72" s="15"/>
    </row>
    <row r="73" spans="4:19" x14ac:dyDescent="0.25">
      <c r="D73" s="15"/>
      <c r="O73" s="16"/>
      <c r="P73" s="17"/>
      <c r="Q73" s="17"/>
      <c r="S73" s="15"/>
    </row>
    <row r="74" spans="4:19" x14ac:dyDescent="0.25">
      <c r="D74" s="15"/>
      <c r="O74" s="16"/>
      <c r="P74" s="17"/>
      <c r="Q74" s="17"/>
      <c r="S74" s="15"/>
    </row>
    <row r="75" spans="4:19" x14ac:dyDescent="0.25">
      <c r="D75" s="15"/>
      <c r="O75" s="16"/>
      <c r="P75" s="17"/>
      <c r="Q75" s="17"/>
      <c r="S75" s="15"/>
    </row>
    <row r="76" spans="4:19" x14ac:dyDescent="0.25">
      <c r="D76" s="15"/>
      <c r="O76" s="16"/>
      <c r="P76" s="17"/>
      <c r="Q76" s="17"/>
      <c r="S76" s="15"/>
    </row>
    <row r="77" spans="4:19" x14ac:dyDescent="0.25">
      <c r="D77" s="15"/>
      <c r="O77" s="16"/>
      <c r="P77" s="17"/>
      <c r="Q77" s="17"/>
      <c r="S77" s="15"/>
    </row>
    <row r="78" spans="4:19" x14ac:dyDescent="0.25">
      <c r="D78" s="15"/>
      <c r="O78" s="16"/>
      <c r="P78" s="17"/>
      <c r="Q78" s="17"/>
      <c r="S78" s="15"/>
    </row>
    <row r="79" spans="4:19" x14ac:dyDescent="0.25">
      <c r="D79" s="15"/>
      <c r="O79" s="16"/>
      <c r="P79" s="17"/>
      <c r="Q79" s="17"/>
      <c r="S79" s="15"/>
    </row>
    <row r="80" spans="4:19" x14ac:dyDescent="0.25">
      <c r="D80" s="15"/>
      <c r="O80" s="16"/>
      <c r="P80" s="17"/>
      <c r="Q80" s="17"/>
      <c r="S80" s="15"/>
    </row>
    <row r="81" spans="4:19" x14ac:dyDescent="0.25">
      <c r="D81" s="15"/>
      <c r="O81" s="16"/>
      <c r="P81" s="17"/>
      <c r="Q81" s="17"/>
      <c r="S81" s="15"/>
    </row>
    <row r="82" spans="4:19" x14ac:dyDescent="0.25">
      <c r="D82" s="15"/>
      <c r="O82" s="16"/>
      <c r="P82" s="17"/>
      <c r="Q82" s="17"/>
      <c r="S82" s="15"/>
    </row>
    <row r="83" spans="4:19" x14ac:dyDescent="0.25">
      <c r="D83" s="15"/>
      <c r="O83" s="16"/>
      <c r="P83" s="17"/>
      <c r="Q83" s="17"/>
      <c r="S83" s="15"/>
    </row>
    <row r="84" spans="4:19" x14ac:dyDescent="0.25">
      <c r="D84" s="15"/>
      <c r="O84" s="16"/>
      <c r="P84" s="17"/>
      <c r="Q84" s="17"/>
      <c r="S84" s="15"/>
    </row>
    <row r="85" spans="4:19" x14ac:dyDescent="0.25">
      <c r="D85" s="15"/>
      <c r="O85" s="16"/>
      <c r="P85" s="17"/>
      <c r="Q85" s="17"/>
      <c r="S85" s="15"/>
    </row>
    <row r="86" spans="4:19" x14ac:dyDescent="0.25">
      <c r="D86" s="15"/>
      <c r="O86" s="16"/>
      <c r="P86" s="17"/>
      <c r="Q86" s="17"/>
      <c r="S86" s="15"/>
    </row>
    <row r="87" spans="4:19" x14ac:dyDescent="0.25">
      <c r="D87" s="15"/>
      <c r="O87" s="16"/>
      <c r="P87" s="17"/>
      <c r="Q87" s="17"/>
      <c r="S87" s="15"/>
    </row>
    <row r="88" spans="4:19" x14ac:dyDescent="0.25">
      <c r="D88" s="15"/>
      <c r="O88" s="16"/>
      <c r="P88" s="17"/>
      <c r="Q88" s="17"/>
      <c r="S88" s="15"/>
    </row>
    <row r="89" spans="4:19" x14ac:dyDescent="0.25">
      <c r="D89" s="15"/>
      <c r="O89" s="16"/>
      <c r="P89" s="17"/>
      <c r="Q89" s="17"/>
      <c r="S89" s="15"/>
    </row>
    <row r="90" spans="4:19" x14ac:dyDescent="0.25">
      <c r="D90" s="15"/>
      <c r="O90" s="16"/>
      <c r="P90" s="17"/>
      <c r="Q90" s="17"/>
      <c r="S90" s="15"/>
    </row>
    <row r="91" spans="4:19" x14ac:dyDescent="0.25">
      <c r="D91" s="15"/>
      <c r="O91" s="16"/>
      <c r="P91" s="17"/>
      <c r="Q91" s="17"/>
      <c r="S91" s="15"/>
    </row>
    <row r="92" spans="4:19" x14ac:dyDescent="0.25">
      <c r="D92" s="15"/>
      <c r="O92" s="16"/>
      <c r="P92" s="17"/>
      <c r="Q92" s="17"/>
      <c r="S92" s="15"/>
    </row>
    <row r="93" spans="4:19" x14ac:dyDescent="0.25">
      <c r="D93" s="15"/>
      <c r="O93" s="16"/>
      <c r="P93" s="17"/>
      <c r="Q93" s="17"/>
      <c r="S93" s="15"/>
    </row>
    <row r="94" spans="4:19" x14ac:dyDescent="0.25">
      <c r="D94" s="15"/>
      <c r="O94" s="16"/>
      <c r="P94" s="17"/>
      <c r="Q94" s="17"/>
      <c r="S94" s="15"/>
    </row>
    <row r="95" spans="4:19" x14ac:dyDescent="0.25">
      <c r="D95" s="15"/>
      <c r="O95" s="16"/>
      <c r="P95" s="17"/>
      <c r="Q95" s="17"/>
      <c r="S95" s="15"/>
    </row>
    <row r="96" spans="4:19" x14ac:dyDescent="0.25">
      <c r="D96" s="15"/>
      <c r="O96" s="16"/>
      <c r="P96" s="17"/>
      <c r="Q96" s="17"/>
      <c r="S96" s="15"/>
    </row>
    <row r="97" spans="4:19" x14ac:dyDescent="0.25">
      <c r="D97" s="15"/>
      <c r="O97" s="16"/>
      <c r="P97" s="17"/>
      <c r="Q97" s="17"/>
      <c r="S97" s="15"/>
    </row>
    <row r="98" spans="4:19" x14ac:dyDescent="0.25">
      <c r="D98" s="15"/>
      <c r="O98" s="16"/>
      <c r="P98" s="17"/>
      <c r="Q98" s="17"/>
      <c r="S98" s="15"/>
    </row>
    <row r="99" spans="4:19" x14ac:dyDescent="0.25">
      <c r="D99" s="15"/>
      <c r="O99" s="16"/>
      <c r="P99" s="17"/>
      <c r="Q99" s="17"/>
      <c r="S99" s="15"/>
    </row>
    <row r="100" spans="4:19" x14ac:dyDescent="0.25">
      <c r="D100" s="15"/>
      <c r="O100" s="16"/>
      <c r="P100" s="17"/>
      <c r="Q100" s="17"/>
      <c r="S100" s="15"/>
    </row>
    <row r="101" spans="4:19" x14ac:dyDescent="0.25">
      <c r="O101" s="16"/>
      <c r="P101" s="17"/>
      <c r="Q101" s="17"/>
      <c r="S101" s="15"/>
    </row>
    <row r="102" spans="4:19" x14ac:dyDescent="0.25"/>
    <row r="103" spans="4:19" x14ac:dyDescent="0.25"/>
    <row r="104" spans="4:19" x14ac:dyDescent="0.25"/>
    <row r="105" spans="4:19" x14ac:dyDescent="0.25"/>
    <row r="106" spans="4:19" x14ac:dyDescent="0.25"/>
    <row r="107" spans="4:19" x14ac:dyDescent="0.25"/>
    <row r="108" spans="4:19" x14ac:dyDescent="0.25"/>
    <row r="109" spans="4:19" x14ac:dyDescent="0.25"/>
    <row r="110" spans="4:19" x14ac:dyDescent="0.25"/>
    <row r="111" spans="4:19" x14ac:dyDescent="0.25"/>
    <row r="112" spans="4:19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spans="1:24" x14ac:dyDescent="0.25"/>
    <row r="274" spans="1:24" x14ac:dyDescent="0.25"/>
    <row r="275" spans="1:24" x14ac:dyDescent="0.25"/>
    <row r="276" spans="1:24" x14ac:dyDescent="0.25"/>
    <row r="277" spans="1:24" x14ac:dyDescent="0.25"/>
    <row r="278" spans="1:24" x14ac:dyDescent="0.25"/>
    <row r="279" spans="1:24" x14ac:dyDescent="0.25"/>
    <row r="280" spans="1:24" x14ac:dyDescent="0.25"/>
    <row r="281" spans="1:24" x14ac:dyDescent="0.25"/>
    <row r="282" spans="1:24" x14ac:dyDescent="0.25"/>
    <row r="283" spans="1:24" x14ac:dyDescent="0.25"/>
    <row r="284" spans="1:24" x14ac:dyDescent="0.25"/>
    <row r="285" spans="1:24" x14ac:dyDescent="0.25"/>
    <row r="286" spans="1:24" s="18" customFormat="1" x14ac:dyDescent="0.25">
      <c r="A286" s="4"/>
      <c r="B286" s="4"/>
      <c r="C286" s="4"/>
      <c r="D286" s="7"/>
      <c r="E286" s="7"/>
      <c r="F286" s="7"/>
      <c r="G286" s="7"/>
      <c r="H286" s="7"/>
      <c r="I286" s="14"/>
      <c r="J286" s="14"/>
      <c r="K286" s="14"/>
      <c r="L286" s="7"/>
      <c r="M286" s="4"/>
      <c r="N286" s="4"/>
      <c r="O286" s="4"/>
      <c r="P286" s="4"/>
      <c r="Q286" s="4"/>
      <c r="R286" s="28"/>
      <c r="S286" s="4"/>
      <c r="T286" s="14"/>
      <c r="U286" s="5"/>
      <c r="V286" s="4"/>
      <c r="W286" s="4"/>
      <c r="X286" s="4"/>
    </row>
    <row r="287" spans="1:24" x14ac:dyDescent="0.25"/>
    <row r="288" spans="1:24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spans="23:24" x14ac:dyDescent="0.25">
      <c r="W337" s="63"/>
      <c r="X337" s="63"/>
    </row>
    <row r="338" spans="23:24" x14ac:dyDescent="0.25"/>
    <row r="339" spans="23:24" x14ac:dyDescent="0.25"/>
    <row r="340" spans="23:24" x14ac:dyDescent="0.25"/>
    <row r="341" spans="23:24" x14ac:dyDescent="0.25"/>
    <row r="342" spans="23:24" x14ac:dyDescent="0.25"/>
    <row r="343" spans="23:24" x14ac:dyDescent="0.25"/>
    <row r="344" spans="23:24" x14ac:dyDescent="0.25"/>
    <row r="345" spans="23:24" x14ac:dyDescent="0.25"/>
    <row r="346" spans="23:24" x14ac:dyDescent="0.25"/>
    <row r="347" spans="23:24" x14ac:dyDescent="0.25"/>
    <row r="348" spans="23:24" x14ac:dyDescent="0.25"/>
    <row r="349" spans="23:24" x14ac:dyDescent="0.25"/>
    <row r="350" spans="23:24" x14ac:dyDescent="0.25"/>
    <row r="351" spans="23:24" x14ac:dyDescent="0.25"/>
    <row r="352" spans="23:24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</sheetData>
  <mergeCells count="2">
    <mergeCell ref="D2:N2"/>
    <mergeCell ref="A1:D1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"/>
  <sheetViews>
    <sheetView zoomScale="70" zoomScaleNormal="70" workbookViewId="0">
      <pane ySplit="3" topLeftCell="A4" activePane="bottomLeft" state="frozen"/>
      <selection activeCell="B1" sqref="B1"/>
      <selection pane="bottomLeft" activeCell="C27" sqref="C27"/>
    </sheetView>
  </sheetViews>
  <sheetFormatPr defaultColWidth="0" defaultRowHeight="15" zeroHeight="1" x14ac:dyDescent="0.25"/>
  <cols>
    <col min="1" max="1" width="7" style="4" customWidth="1"/>
    <col min="2" max="2" width="12" style="4" customWidth="1"/>
    <col min="3" max="3" width="45" style="4" customWidth="1"/>
    <col min="4" max="4" width="27.140625" style="4" bestFit="1" customWidth="1"/>
    <col min="5" max="5" width="29" style="4" customWidth="1"/>
    <col min="6" max="6" width="26.5703125" style="4" bestFit="1" customWidth="1"/>
    <col min="7" max="7" width="24.28515625" style="4" customWidth="1"/>
    <col min="8" max="8" width="23.28515625" style="4" bestFit="1" customWidth="1"/>
    <col min="9" max="9" width="26.42578125" style="4" bestFit="1" customWidth="1"/>
    <col min="10" max="10" width="23.28515625" style="4" bestFit="1" customWidth="1"/>
    <col min="11" max="11" width="44.85546875" style="4" customWidth="1"/>
    <col min="12" max="12" width="26.42578125" style="4" customWidth="1"/>
    <col min="13" max="13" width="21.28515625" style="4" customWidth="1"/>
    <col min="14" max="14" width="19" style="4" bestFit="1" customWidth="1"/>
    <col min="15" max="15" width="25" style="4" customWidth="1"/>
    <col min="16" max="16" width="9.140625" style="4" customWidth="1"/>
    <col min="17" max="17" width="9.140625" style="4" hidden="1" customWidth="1"/>
    <col min="18" max="19" width="0" style="4" hidden="1" customWidth="1"/>
    <col min="20" max="16384" width="9.140625" style="4" hidden="1"/>
  </cols>
  <sheetData>
    <row r="1" spans="1:17" ht="46.5" customHeight="1" x14ac:dyDescent="0.25">
      <c r="A1" s="214" t="s">
        <v>50</v>
      </c>
      <c r="B1" s="214"/>
      <c r="C1" s="214"/>
      <c r="D1" s="214"/>
      <c r="F1" s="155" t="s">
        <v>114</v>
      </c>
    </row>
    <row r="2" spans="1:17" ht="34.5" x14ac:dyDescent="0.3">
      <c r="A2" s="99"/>
      <c r="C2" s="182" t="s">
        <v>122</v>
      </c>
      <c r="D2" s="183"/>
      <c r="E2" s="215" t="s">
        <v>123</v>
      </c>
      <c r="F2" s="215"/>
      <c r="G2" s="215"/>
      <c r="H2" s="215"/>
      <c r="I2" s="215"/>
      <c r="J2" s="215"/>
      <c r="K2" s="80"/>
      <c r="L2" s="80"/>
      <c r="Q2" s="81"/>
    </row>
    <row r="3" spans="1:17" s="30" customFormat="1" ht="45.75" customHeight="1" x14ac:dyDescent="0.25">
      <c r="A3" s="4"/>
      <c r="B3" s="73" t="s">
        <v>81</v>
      </c>
      <c r="C3" s="73" t="s">
        <v>17</v>
      </c>
      <c r="D3" s="73" t="s">
        <v>82</v>
      </c>
      <c r="E3" s="73" t="s">
        <v>83</v>
      </c>
      <c r="F3" s="73" t="s">
        <v>84</v>
      </c>
      <c r="G3" s="73" t="s">
        <v>85</v>
      </c>
      <c r="H3" s="73" t="s">
        <v>100</v>
      </c>
      <c r="I3" s="73" t="s">
        <v>101</v>
      </c>
      <c r="J3" s="73" t="s">
        <v>86</v>
      </c>
      <c r="K3" s="73" t="s">
        <v>87</v>
      </c>
      <c r="L3" s="73" t="s">
        <v>88</v>
      </c>
      <c r="M3" s="73" t="s">
        <v>89</v>
      </c>
      <c r="N3" s="73" t="s">
        <v>90</v>
      </c>
      <c r="O3" s="73" t="s">
        <v>91</v>
      </c>
      <c r="P3" s="4"/>
      <c r="Q3" s="4"/>
    </row>
    <row r="4" spans="1:17" s="30" customFormat="1" ht="56.25" x14ac:dyDescent="0.3">
      <c r="A4" s="4"/>
      <c r="B4" s="64">
        <v>1</v>
      </c>
      <c r="C4" s="65" t="s">
        <v>92</v>
      </c>
      <c r="D4" s="65" t="s">
        <v>93</v>
      </c>
      <c r="E4" s="66" t="s">
        <v>99</v>
      </c>
      <c r="F4" s="74"/>
      <c r="G4" s="71" t="s">
        <v>94</v>
      </c>
      <c r="H4" s="75" t="s">
        <v>95</v>
      </c>
      <c r="I4" s="75" t="s">
        <v>110</v>
      </c>
      <c r="J4" s="68">
        <v>220900000</v>
      </c>
      <c r="K4" s="71" t="s">
        <v>96</v>
      </c>
      <c r="L4" s="90" t="s">
        <v>97</v>
      </c>
      <c r="M4" s="90" t="s">
        <v>98</v>
      </c>
      <c r="N4" s="70">
        <v>48913594281</v>
      </c>
      <c r="O4" s="64">
        <v>2006</v>
      </c>
      <c r="P4" s="4"/>
      <c r="Q4" s="4"/>
    </row>
    <row r="5" spans="1:17" s="30" customFormat="1" ht="18.75" x14ac:dyDescent="0.3">
      <c r="A5" s="4"/>
      <c r="B5" s="64">
        <v>2</v>
      </c>
      <c r="C5" s="194"/>
      <c r="D5" s="67"/>
      <c r="E5" s="71"/>
      <c r="F5" s="71"/>
      <c r="G5" s="76"/>
      <c r="H5" s="76"/>
      <c r="I5" s="76"/>
      <c r="J5" s="72"/>
      <c r="K5" s="71"/>
      <c r="L5" s="90"/>
      <c r="M5" s="90"/>
      <c r="N5" s="70"/>
      <c r="O5" s="64"/>
      <c r="P5" s="4"/>
      <c r="Q5" s="4"/>
    </row>
    <row r="6" spans="1:17" s="30" customFormat="1" ht="18.75" x14ac:dyDescent="0.25">
      <c r="A6" s="4"/>
      <c r="B6" s="64">
        <v>3</v>
      </c>
      <c r="C6" s="195"/>
      <c r="D6" s="65"/>
      <c r="E6" s="71"/>
      <c r="F6" s="71"/>
      <c r="G6" s="71"/>
      <c r="H6" s="71"/>
      <c r="I6" s="71"/>
      <c r="J6" s="72"/>
      <c r="K6" s="71"/>
      <c r="L6" s="91"/>
      <c r="M6" s="91"/>
      <c r="N6" s="70"/>
      <c r="O6" s="64"/>
      <c r="P6" s="4"/>
      <c r="Q6" s="4"/>
    </row>
    <row r="7" spans="1:17" s="30" customFormat="1" ht="18.75" x14ac:dyDescent="0.25">
      <c r="A7" s="4"/>
      <c r="B7" s="64">
        <v>4</v>
      </c>
      <c r="C7" s="195"/>
      <c r="D7" s="65"/>
      <c r="E7" s="66"/>
      <c r="F7" s="71"/>
      <c r="G7" s="71"/>
      <c r="H7" s="71"/>
      <c r="I7" s="71"/>
      <c r="J7" s="72"/>
      <c r="K7" s="71"/>
      <c r="L7" s="91"/>
      <c r="M7" s="91"/>
      <c r="N7" s="70"/>
      <c r="O7" s="64"/>
      <c r="P7" s="4"/>
      <c r="Q7" s="4"/>
    </row>
    <row r="8" spans="1:17" s="30" customFormat="1" ht="18.75" x14ac:dyDescent="0.25">
      <c r="A8" s="4"/>
      <c r="B8" s="64">
        <v>5</v>
      </c>
      <c r="C8" s="196"/>
      <c r="D8" s="65"/>
      <c r="E8" s="66"/>
      <c r="F8" s="71"/>
      <c r="G8" s="71"/>
      <c r="H8" s="71"/>
      <c r="I8" s="71"/>
      <c r="J8" s="72"/>
      <c r="K8" s="71"/>
      <c r="L8" s="90"/>
      <c r="M8" s="91"/>
      <c r="N8" s="70"/>
      <c r="O8" s="64"/>
      <c r="P8" s="4"/>
      <c r="Q8" s="4"/>
    </row>
    <row r="9" spans="1:17" s="30" customFormat="1" ht="18.75" x14ac:dyDescent="0.25">
      <c r="A9" s="4"/>
      <c r="B9" s="64">
        <v>6</v>
      </c>
      <c r="C9" s="196"/>
      <c r="D9" s="65"/>
      <c r="E9" s="66"/>
      <c r="F9" s="71"/>
      <c r="G9" s="71"/>
      <c r="H9" s="66"/>
      <c r="I9" s="66"/>
      <c r="J9" s="72"/>
      <c r="K9" s="71"/>
      <c r="L9" s="90"/>
      <c r="M9" s="91"/>
      <c r="N9" s="70"/>
      <c r="O9" s="64"/>
      <c r="P9" s="4"/>
      <c r="Q9" s="4"/>
    </row>
    <row r="10" spans="1:17" s="30" customFormat="1" ht="18.75" x14ac:dyDescent="0.25">
      <c r="A10" s="4"/>
      <c r="B10" s="64">
        <v>7</v>
      </c>
      <c r="C10" s="195"/>
      <c r="D10" s="65"/>
      <c r="E10" s="66"/>
      <c r="F10" s="66"/>
      <c r="G10" s="66"/>
      <c r="H10" s="66"/>
      <c r="I10" s="66"/>
      <c r="J10" s="72"/>
      <c r="K10" s="71"/>
      <c r="L10" s="91"/>
      <c r="M10" s="91"/>
      <c r="N10" s="70"/>
      <c r="O10" s="64"/>
      <c r="P10" s="4"/>
      <c r="Q10" s="4"/>
    </row>
    <row r="11" spans="1:17" s="30" customFormat="1" ht="18.75" x14ac:dyDescent="0.25">
      <c r="A11" s="4"/>
      <c r="B11" s="64">
        <v>8</v>
      </c>
      <c r="C11" s="196"/>
      <c r="D11" s="65"/>
      <c r="E11" s="66"/>
      <c r="F11" s="66"/>
      <c r="G11" s="66"/>
      <c r="H11" s="66"/>
      <c r="I11" s="66"/>
      <c r="J11" s="72"/>
      <c r="K11" s="71"/>
      <c r="L11" s="91"/>
      <c r="M11" s="91"/>
      <c r="N11" s="70"/>
      <c r="O11" s="64"/>
      <c r="P11" s="4"/>
      <c r="Q11" s="4"/>
    </row>
    <row r="12" spans="1:17" s="30" customFormat="1" ht="18.75" x14ac:dyDescent="0.25">
      <c r="A12" s="4"/>
      <c r="B12" s="64">
        <v>9</v>
      </c>
      <c r="C12" s="195"/>
      <c r="D12" s="65"/>
      <c r="E12" s="66"/>
      <c r="F12" s="66"/>
      <c r="G12" s="66"/>
      <c r="H12" s="66"/>
      <c r="I12" s="66"/>
      <c r="J12" s="72"/>
      <c r="K12" s="71"/>
      <c r="L12" s="91"/>
      <c r="M12" s="90"/>
      <c r="N12" s="70"/>
      <c r="O12" s="64"/>
      <c r="P12" s="4"/>
      <c r="Q12" s="4"/>
    </row>
    <row r="13" spans="1:17" s="30" customFormat="1" ht="18.75" x14ac:dyDescent="0.25">
      <c r="A13" s="4"/>
      <c r="B13" s="64">
        <v>10</v>
      </c>
      <c r="C13" s="196"/>
      <c r="D13" s="65"/>
      <c r="E13" s="66"/>
      <c r="F13" s="66"/>
      <c r="G13" s="66"/>
      <c r="H13" s="66"/>
      <c r="I13" s="66"/>
      <c r="J13" s="72"/>
      <c r="K13" s="71"/>
      <c r="L13" s="91"/>
      <c r="M13" s="91"/>
      <c r="N13" s="70"/>
      <c r="O13" s="64"/>
      <c r="P13" s="4"/>
      <c r="Q13" s="4"/>
    </row>
    <row r="14" spans="1:17" s="30" customFormat="1" ht="18.75" x14ac:dyDescent="0.25">
      <c r="A14" s="4"/>
      <c r="B14" s="64">
        <v>11</v>
      </c>
      <c r="C14" s="195"/>
      <c r="D14" s="65"/>
      <c r="E14" s="66"/>
      <c r="F14" s="66"/>
      <c r="G14" s="66"/>
      <c r="H14" s="66"/>
      <c r="I14" s="66"/>
      <c r="J14" s="72"/>
      <c r="K14" s="71"/>
      <c r="L14" s="90"/>
      <c r="M14" s="90"/>
      <c r="N14" s="70"/>
      <c r="O14" s="64"/>
      <c r="P14" s="4"/>
      <c r="Q14" s="4"/>
    </row>
    <row r="15" spans="1:17" s="30" customFormat="1" ht="18.75" x14ac:dyDescent="0.25">
      <c r="A15" s="4"/>
      <c r="B15" s="64">
        <v>12</v>
      </c>
      <c r="C15" s="195"/>
      <c r="D15" s="65"/>
      <c r="E15" s="66"/>
      <c r="F15" s="66"/>
      <c r="G15" s="66"/>
      <c r="H15" s="66"/>
      <c r="I15" s="66"/>
      <c r="J15" s="72"/>
      <c r="K15" s="71"/>
      <c r="L15" s="90"/>
      <c r="M15" s="90"/>
      <c r="N15" s="70"/>
      <c r="O15" s="64"/>
      <c r="P15" s="4"/>
      <c r="Q15" s="4"/>
    </row>
    <row r="16" spans="1:17" s="30" customFormat="1" ht="18.75" x14ac:dyDescent="0.25">
      <c r="A16" s="4"/>
      <c r="B16" s="64">
        <v>13</v>
      </c>
      <c r="C16" s="195"/>
      <c r="D16" s="65"/>
      <c r="E16" s="66"/>
      <c r="F16" s="66"/>
      <c r="G16" s="66"/>
      <c r="H16" s="66"/>
      <c r="I16" s="66"/>
      <c r="J16" s="72"/>
      <c r="K16" s="71"/>
      <c r="L16" s="90"/>
      <c r="M16" s="90"/>
      <c r="N16" s="70"/>
      <c r="O16" s="64"/>
      <c r="P16" s="4"/>
      <c r="Q16" s="4"/>
    </row>
    <row r="17" spans="1:17" s="30" customFormat="1" ht="18.75" x14ac:dyDescent="0.25">
      <c r="A17" s="4"/>
      <c r="B17" s="64">
        <v>14</v>
      </c>
      <c r="C17" s="195"/>
      <c r="D17" s="65"/>
      <c r="E17" s="66"/>
      <c r="F17" s="66"/>
      <c r="G17" s="66"/>
      <c r="H17" s="66"/>
      <c r="I17" s="66"/>
      <c r="J17" s="72"/>
      <c r="K17" s="71"/>
      <c r="L17" s="90"/>
      <c r="M17" s="90"/>
      <c r="N17" s="70"/>
      <c r="O17" s="64"/>
      <c r="P17" s="4"/>
      <c r="Q17" s="4"/>
    </row>
    <row r="18" spans="1:17" s="30" customFormat="1" ht="18.75" x14ac:dyDescent="0.25">
      <c r="A18" s="4"/>
      <c r="B18" s="64">
        <v>15</v>
      </c>
      <c r="C18" s="195"/>
      <c r="D18" s="65"/>
      <c r="E18" s="66"/>
      <c r="F18" s="66"/>
      <c r="G18" s="66"/>
      <c r="H18" s="66"/>
      <c r="I18" s="66"/>
      <c r="J18" s="72"/>
      <c r="K18" s="71"/>
      <c r="L18" s="90"/>
      <c r="M18" s="90"/>
      <c r="N18" s="70"/>
      <c r="O18" s="64"/>
      <c r="P18" s="4"/>
      <c r="Q18" s="4"/>
    </row>
    <row r="19" spans="1:17" s="30" customFormat="1" ht="18.75" x14ac:dyDescent="0.25">
      <c r="A19" s="4"/>
      <c r="B19" s="64">
        <v>16</v>
      </c>
      <c r="C19" s="195"/>
      <c r="D19" s="65"/>
      <c r="E19" s="66"/>
      <c r="F19" s="66"/>
      <c r="G19" s="66"/>
      <c r="H19" s="66"/>
      <c r="I19" s="66"/>
      <c r="J19" s="72"/>
      <c r="K19" s="71"/>
      <c r="L19" s="90"/>
      <c r="M19" s="90"/>
      <c r="N19" s="70"/>
      <c r="O19" s="64"/>
      <c r="P19" s="4"/>
      <c r="Q19" s="4"/>
    </row>
    <row r="20" spans="1:17" s="30" customFormat="1" ht="18.75" x14ac:dyDescent="0.25">
      <c r="A20" s="4"/>
      <c r="B20" s="64">
        <v>17</v>
      </c>
      <c r="C20" s="196"/>
      <c r="D20" s="65"/>
      <c r="E20" s="66"/>
      <c r="F20" s="66"/>
      <c r="G20" s="66"/>
      <c r="H20" s="66"/>
      <c r="I20" s="66"/>
      <c r="J20" s="72"/>
      <c r="K20" s="71"/>
      <c r="L20" s="91"/>
      <c r="M20" s="91"/>
      <c r="N20" s="70"/>
      <c r="O20" s="64"/>
      <c r="P20" s="4"/>
      <c r="Q20" s="4"/>
    </row>
    <row r="21" spans="1:17" s="30" customFormat="1" ht="18.75" x14ac:dyDescent="0.25">
      <c r="A21" s="4"/>
      <c r="B21" s="64">
        <v>18</v>
      </c>
      <c r="C21" s="195"/>
      <c r="D21" s="65"/>
      <c r="E21" s="66"/>
      <c r="F21" s="66"/>
      <c r="G21" s="66"/>
      <c r="H21" s="66"/>
      <c r="I21" s="66"/>
      <c r="J21" s="72"/>
      <c r="K21" s="71"/>
      <c r="L21" s="90"/>
      <c r="M21" s="91"/>
      <c r="N21" s="70"/>
      <c r="O21" s="64"/>
      <c r="P21" s="4"/>
      <c r="Q21" s="4"/>
    </row>
    <row r="22" spans="1:17" s="30" customFormat="1" ht="18.75" x14ac:dyDescent="0.25">
      <c r="A22" s="4"/>
      <c r="B22" s="64">
        <v>19</v>
      </c>
      <c r="C22" s="195"/>
      <c r="D22" s="65"/>
      <c r="E22" s="66"/>
      <c r="F22" s="66"/>
      <c r="G22" s="66"/>
      <c r="H22" s="66"/>
      <c r="I22" s="66"/>
      <c r="J22" s="72"/>
      <c r="K22" s="71"/>
      <c r="L22" s="90"/>
      <c r="M22" s="90"/>
      <c r="N22" s="70"/>
      <c r="O22" s="64"/>
      <c r="P22" s="4"/>
      <c r="Q22" s="4"/>
    </row>
    <row r="23" spans="1:17" s="30" customFormat="1" ht="18.75" x14ac:dyDescent="0.25">
      <c r="A23" s="4"/>
      <c r="B23" s="64">
        <v>20</v>
      </c>
      <c r="C23" s="195"/>
      <c r="D23" s="65"/>
      <c r="E23" s="66"/>
      <c r="F23" s="66"/>
      <c r="G23" s="66"/>
      <c r="H23" s="66"/>
      <c r="I23" s="66"/>
      <c r="J23" s="72"/>
      <c r="K23" s="71"/>
      <c r="L23" s="90"/>
      <c r="M23" s="91"/>
      <c r="N23" s="70"/>
      <c r="O23" s="64"/>
      <c r="P23" s="4"/>
      <c r="Q23" s="4"/>
    </row>
    <row r="24" spans="1:17" s="30" customFormat="1" ht="18.75" x14ac:dyDescent="0.25">
      <c r="A24" s="4"/>
      <c r="B24" s="64">
        <v>21</v>
      </c>
      <c r="C24" s="196"/>
      <c r="D24" s="65"/>
      <c r="E24" s="71"/>
      <c r="F24" s="66"/>
      <c r="G24" s="66"/>
      <c r="H24" s="66"/>
      <c r="I24" s="66"/>
      <c r="J24" s="72"/>
      <c r="K24" s="71"/>
      <c r="L24" s="90"/>
      <c r="M24" s="90"/>
      <c r="N24" s="70"/>
      <c r="O24" s="64"/>
      <c r="P24" s="4"/>
      <c r="Q24" s="4"/>
    </row>
    <row r="25" spans="1:17" s="30" customFormat="1" ht="18.75" x14ac:dyDescent="0.25">
      <c r="A25" s="4"/>
      <c r="B25" s="64">
        <v>22</v>
      </c>
      <c r="C25" s="195"/>
      <c r="D25" s="65"/>
      <c r="E25" s="71"/>
      <c r="F25" s="66"/>
      <c r="G25" s="66"/>
      <c r="H25" s="66"/>
      <c r="I25" s="66"/>
      <c r="J25" s="72"/>
      <c r="K25" s="71"/>
      <c r="L25" s="90"/>
      <c r="M25" s="90"/>
      <c r="N25" s="70"/>
      <c r="O25" s="64"/>
      <c r="P25" s="4"/>
      <c r="Q25" s="4"/>
    </row>
    <row r="26" spans="1:17" s="30" customFormat="1" ht="18.75" x14ac:dyDescent="0.25">
      <c r="A26" s="4"/>
      <c r="B26" s="64">
        <v>23</v>
      </c>
      <c r="C26" s="195"/>
      <c r="D26" s="65"/>
      <c r="E26" s="71"/>
      <c r="F26" s="66"/>
      <c r="G26" s="66"/>
      <c r="H26" s="66"/>
      <c r="I26" s="66"/>
      <c r="J26" s="72"/>
      <c r="K26" s="66"/>
      <c r="L26" s="69"/>
      <c r="M26" s="90"/>
      <c r="N26" s="70"/>
      <c r="O26" s="64"/>
      <c r="P26" s="4"/>
      <c r="Q26" s="4"/>
    </row>
    <row r="27" spans="1:17" x14ac:dyDescent="0.25"/>
    <row r="28" spans="1:17" x14ac:dyDescent="0.25"/>
  </sheetData>
  <mergeCells count="2">
    <mergeCell ref="A1:D1"/>
    <mergeCell ref="E2:J2"/>
  </mergeCells>
  <hyperlinks>
    <hyperlink ref="M4" r:id="rId1"/>
    <hyperlink ref="L4" r:id="rId2"/>
  </hyperlinks>
  <pageMargins left="0.7" right="0.7" top="0.75" bottom="0.75" header="0.3" footer="0.3"/>
  <pageSetup paperSize="9" orientation="portrait"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"/>
  <sheetViews>
    <sheetView zoomScale="90" zoomScaleNormal="90" workbookViewId="0">
      <pane ySplit="2" topLeftCell="A3" activePane="bottomLeft" state="frozen"/>
      <selection pane="bottomLeft" sqref="A1:D1"/>
    </sheetView>
  </sheetViews>
  <sheetFormatPr defaultColWidth="0" defaultRowHeight="15" zeroHeight="1" x14ac:dyDescent="0.25"/>
  <cols>
    <col min="1" max="1" width="9.140625" style="4" customWidth="1"/>
    <col min="2" max="2" width="5.140625" style="7" customWidth="1"/>
    <col min="3" max="3" width="19.85546875" style="7" customWidth="1"/>
    <col min="4" max="4" width="25.85546875" style="7" customWidth="1"/>
    <col min="5" max="5" width="18.28515625" style="7" customWidth="1"/>
    <col min="6" max="6" width="18" style="7" customWidth="1"/>
    <col min="7" max="7" width="19.140625" style="7" customWidth="1"/>
    <col min="8" max="8" width="17.5703125" style="7" customWidth="1"/>
    <col min="9" max="9" width="19.85546875" style="7" customWidth="1"/>
    <col min="10" max="10" width="24.85546875" style="14" customWidth="1"/>
    <col min="11" max="11" width="21" style="7" customWidth="1"/>
    <col min="12" max="12" width="23.28515625" style="7" customWidth="1"/>
    <col min="13" max="13" width="16.5703125" style="7" customWidth="1"/>
    <col min="14" max="14" width="10.85546875" style="7" customWidth="1"/>
    <col min="15" max="15" width="16.85546875" style="4" bestFit="1" customWidth="1"/>
    <col min="16" max="16" width="9.140625" style="4" customWidth="1"/>
    <col min="17" max="16384" width="9.140625" style="4" hidden="1"/>
  </cols>
  <sheetData>
    <row r="1" spans="1:16" ht="43.5" customHeight="1" x14ac:dyDescent="0.25">
      <c r="A1" s="213" t="s">
        <v>50</v>
      </c>
      <c r="B1" s="213"/>
      <c r="C1" s="213"/>
      <c r="D1" s="213"/>
      <c r="F1" s="4"/>
      <c r="G1" s="100" t="s">
        <v>113</v>
      </c>
      <c r="M1" s="4"/>
      <c r="N1" s="4"/>
    </row>
    <row r="2" spans="1:16" s="1" customFormat="1" ht="45" x14ac:dyDescent="0.25">
      <c r="A2" s="5"/>
      <c r="B2" s="3" t="s">
        <v>0</v>
      </c>
      <c r="C2" s="3" t="s">
        <v>1</v>
      </c>
      <c r="D2" s="3" t="s">
        <v>34</v>
      </c>
      <c r="E2" s="3" t="s">
        <v>7</v>
      </c>
      <c r="F2" s="3" t="s">
        <v>8</v>
      </c>
      <c r="G2" s="3" t="s">
        <v>9</v>
      </c>
      <c r="H2" s="3" t="s">
        <v>10</v>
      </c>
      <c r="I2" s="3" t="s">
        <v>11</v>
      </c>
      <c r="J2" s="2" t="s">
        <v>13</v>
      </c>
      <c r="K2" s="3" t="s">
        <v>14</v>
      </c>
      <c r="L2" s="3" t="s">
        <v>104</v>
      </c>
      <c r="M2" s="2" t="s">
        <v>16</v>
      </c>
      <c r="N2" s="3" t="s">
        <v>18</v>
      </c>
      <c r="O2" s="3" t="s">
        <v>20</v>
      </c>
      <c r="P2" s="5"/>
    </row>
    <row r="3" spans="1:16" s="1" customFormat="1" x14ac:dyDescent="0.25">
      <c r="A3" s="5"/>
      <c r="B3" s="8">
        <v>1</v>
      </c>
      <c r="C3" s="8"/>
      <c r="D3" s="25"/>
      <c r="E3" s="2"/>
      <c r="F3" s="2"/>
      <c r="G3" s="8"/>
      <c r="H3" s="8"/>
      <c r="I3" s="8"/>
      <c r="J3" s="13"/>
      <c r="K3" s="2"/>
      <c r="L3" s="2"/>
      <c r="M3" s="8"/>
      <c r="N3" s="8" t="s">
        <v>33</v>
      </c>
      <c r="P3" s="5"/>
    </row>
    <row r="4" spans="1:16" customFormat="1" x14ac:dyDescent="0.25">
      <c r="A4" s="4"/>
      <c r="B4" s="9">
        <v>2</v>
      </c>
      <c r="C4" s="8"/>
      <c r="D4" s="11"/>
      <c r="E4" s="10"/>
      <c r="F4" s="10"/>
      <c r="G4" s="8"/>
      <c r="H4" s="8"/>
      <c r="I4" s="8"/>
      <c r="J4" s="12"/>
      <c r="K4" s="10"/>
      <c r="L4" s="10"/>
      <c r="M4" s="9"/>
      <c r="N4" s="9" t="s">
        <v>33</v>
      </c>
      <c r="P4" s="4"/>
    </row>
    <row r="5" spans="1:16" customFormat="1" x14ac:dyDescent="0.25">
      <c r="A5" s="4"/>
      <c r="B5" s="9">
        <v>3</v>
      </c>
      <c r="C5" s="8"/>
      <c r="D5" s="11"/>
      <c r="E5" s="10"/>
      <c r="F5" s="10"/>
      <c r="G5" s="8"/>
      <c r="H5" s="8"/>
      <c r="I5" s="8"/>
      <c r="J5" s="12"/>
      <c r="K5" s="10"/>
      <c r="L5" s="10"/>
      <c r="M5" s="9"/>
      <c r="N5" s="9" t="s">
        <v>33</v>
      </c>
      <c r="P5" s="4"/>
    </row>
    <row r="6" spans="1:16" customFormat="1" x14ac:dyDescent="0.25">
      <c r="A6" s="4"/>
      <c r="B6" s="9">
        <v>4</v>
      </c>
      <c r="C6" s="8"/>
      <c r="D6" s="11"/>
      <c r="E6" s="10"/>
      <c r="F6" s="10"/>
      <c r="G6" s="8"/>
      <c r="H6" s="8"/>
      <c r="I6" s="8"/>
      <c r="J6" s="12"/>
      <c r="K6" s="10"/>
      <c r="L6" s="10"/>
      <c r="M6" s="9"/>
      <c r="N6" s="9" t="s">
        <v>33</v>
      </c>
      <c r="P6" s="4"/>
    </row>
    <row r="7" spans="1:16" customFormat="1" x14ac:dyDescent="0.25">
      <c r="A7" s="4"/>
      <c r="B7" s="9">
        <v>5</v>
      </c>
      <c r="C7" s="8"/>
      <c r="D7" s="11"/>
      <c r="E7" s="10"/>
      <c r="F7" s="10"/>
      <c r="G7" s="8"/>
      <c r="H7" s="8"/>
      <c r="I7" s="8"/>
      <c r="J7" s="12"/>
      <c r="K7" s="10"/>
      <c r="L7" s="10"/>
      <c r="M7" s="9"/>
      <c r="N7" s="9" t="s">
        <v>33</v>
      </c>
      <c r="P7" s="4"/>
    </row>
    <row r="8" spans="1:16" s="18" customFormat="1" x14ac:dyDescent="0.25">
      <c r="A8" s="4"/>
      <c r="B8" s="21">
        <v>6</v>
      </c>
      <c r="C8" s="21"/>
      <c r="D8" s="26"/>
      <c r="E8" s="24"/>
      <c r="F8" s="24"/>
      <c r="G8" s="19"/>
      <c r="H8" s="8"/>
      <c r="I8" s="8"/>
      <c r="J8" s="23"/>
      <c r="K8" s="23"/>
      <c r="L8" s="23"/>
      <c r="M8" s="21"/>
      <c r="N8" s="21" t="s">
        <v>33</v>
      </c>
      <c r="P8" s="4"/>
    </row>
    <row r="9" spans="1:16" s="18" customFormat="1" ht="30" x14ac:dyDescent="0.25">
      <c r="A9" s="4"/>
      <c r="B9" s="21">
        <v>7</v>
      </c>
      <c r="C9" s="21"/>
      <c r="D9" s="20"/>
      <c r="E9" s="24"/>
      <c r="F9" s="24"/>
      <c r="G9" s="21"/>
      <c r="H9" s="8"/>
      <c r="I9" s="8"/>
      <c r="J9" s="23"/>
      <c r="K9" s="23"/>
      <c r="L9" s="23"/>
      <c r="M9" s="21"/>
      <c r="N9" s="21" t="s">
        <v>33</v>
      </c>
      <c r="O9" s="19" t="s">
        <v>102</v>
      </c>
      <c r="P9" s="4"/>
    </row>
    <row r="10" spans="1:16" x14ac:dyDescent="0.25"/>
    <row r="11" spans="1:16" hidden="1" x14ac:dyDescent="0.25"/>
    <row r="12" spans="1:16" hidden="1" x14ac:dyDescent="0.25"/>
  </sheetData>
  <mergeCells count="1">
    <mergeCell ref="A1:D1"/>
  </mergeCells>
  <hyperlinks>
    <hyperlink ref="O9" r:id="rId1"/>
  </hyperlinks>
  <pageMargins left="0.7" right="0.7" top="0.75" bottom="0.75" header="0.3" footer="0.3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33"/>
  <sheetViews>
    <sheetView zoomScale="90" zoomScaleNormal="90" workbookViewId="0">
      <selection activeCell="E2" sqref="E2"/>
    </sheetView>
  </sheetViews>
  <sheetFormatPr defaultColWidth="0" defaultRowHeight="0" customHeight="1" zeroHeight="1" x14ac:dyDescent="0.25"/>
  <cols>
    <col min="1" max="1" width="4.140625" style="29" customWidth="1"/>
    <col min="2" max="2" width="7.5703125" style="101" customWidth="1"/>
    <col min="3" max="3" width="22.7109375" style="101" customWidth="1"/>
    <col min="4" max="4" width="20.7109375" style="101" customWidth="1"/>
    <col min="5" max="5" width="19.28515625" style="101" bestFit="1" customWidth="1"/>
    <col min="6" max="6" width="18" style="101" customWidth="1"/>
    <col min="7" max="7" width="17.42578125" style="101" customWidth="1"/>
    <col min="8" max="8" width="17.85546875" style="101" customWidth="1"/>
    <col min="9" max="9" width="12.7109375" style="101" customWidth="1"/>
    <col min="10" max="10" width="13.7109375" style="101" customWidth="1"/>
    <col min="11" max="11" width="14.42578125" style="101" customWidth="1"/>
    <col min="12" max="12" width="19.28515625" style="101" bestFit="1" customWidth="1"/>
    <col min="13" max="13" width="15.7109375" style="101" bestFit="1" customWidth="1"/>
    <col min="14" max="14" width="15" style="101" customWidth="1"/>
    <col min="15" max="15" width="18.7109375" style="101" customWidth="1"/>
    <col min="16" max="16" width="24.7109375" style="101" customWidth="1"/>
    <col min="17" max="17" width="9.140625" style="101" customWidth="1"/>
    <col min="18" max="18" width="5.7109375" style="101" customWidth="1"/>
    <col min="19" max="19" width="10.5703125" style="36" hidden="1" customWidth="1"/>
    <col min="20" max="20" width="9.140625" style="36" hidden="1" customWidth="1"/>
    <col min="21" max="21" width="10" style="36" hidden="1" customWidth="1"/>
    <col min="22" max="22" width="9.140625" style="36" hidden="1" customWidth="1"/>
    <col min="23" max="23" width="18.7109375" style="36" hidden="1" customWidth="1"/>
    <col min="24" max="24" width="10.5703125" style="36" hidden="1" customWidth="1"/>
    <col min="25" max="25" width="9.140625" style="36" hidden="1" customWidth="1"/>
    <col min="26" max="26" width="10" style="36" hidden="1" customWidth="1"/>
    <col min="27" max="27" width="9.140625" style="36" hidden="1" customWidth="1"/>
    <col min="28" max="28" width="18.7109375" style="36" hidden="1" customWidth="1"/>
    <col min="29" max="16384" width="9.140625" style="36" hidden="1"/>
  </cols>
  <sheetData>
    <row r="1" spans="1:19" s="59" customFormat="1" ht="18" customHeight="1" x14ac:dyDescent="0.25"/>
    <row r="2" spans="1:19" s="29" customFormat="1" ht="35.25" customHeight="1" x14ac:dyDescent="0.25">
      <c r="B2" s="151" t="s">
        <v>50</v>
      </c>
      <c r="C2" s="151"/>
      <c r="D2" s="151"/>
      <c r="E2" s="101"/>
      <c r="F2" s="102" t="s">
        <v>118</v>
      </c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</row>
    <row r="3" spans="1:19" s="30" customFormat="1" ht="28.5" customHeight="1" x14ac:dyDescent="0.25">
      <c r="A3" s="29"/>
      <c r="B3" s="101"/>
      <c r="C3" s="101"/>
      <c r="D3" s="101"/>
      <c r="E3" s="152">
        <v>40179</v>
      </c>
      <c r="F3" s="152">
        <v>40544</v>
      </c>
      <c r="G3" s="152">
        <v>40909</v>
      </c>
      <c r="H3" s="152">
        <v>41275</v>
      </c>
      <c r="I3" s="152">
        <v>41640</v>
      </c>
      <c r="J3" s="152">
        <v>42005</v>
      </c>
      <c r="K3" s="152">
        <v>42370</v>
      </c>
      <c r="L3" s="152">
        <v>42736</v>
      </c>
      <c r="M3" s="152">
        <v>43101</v>
      </c>
      <c r="N3" s="152">
        <v>43466</v>
      </c>
      <c r="O3" s="135"/>
      <c r="P3" s="135"/>
      <c r="Q3" s="101"/>
      <c r="R3" s="29"/>
    </row>
    <row r="4" spans="1:19" s="30" customFormat="1" ht="15" x14ac:dyDescent="0.25">
      <c r="A4" s="29"/>
      <c r="B4" s="101"/>
      <c r="C4" s="101"/>
      <c r="D4" s="101"/>
      <c r="E4" s="152">
        <v>40543</v>
      </c>
      <c r="F4" s="152">
        <v>40908</v>
      </c>
      <c r="G4" s="152">
        <v>41274</v>
      </c>
      <c r="H4" s="152">
        <v>41639</v>
      </c>
      <c r="I4" s="152">
        <v>42004</v>
      </c>
      <c r="J4" s="152">
        <v>42369</v>
      </c>
      <c r="K4" s="152">
        <v>42735</v>
      </c>
      <c r="L4" s="152">
        <v>43100</v>
      </c>
      <c r="M4" s="152">
        <v>43465</v>
      </c>
      <c r="N4" s="152">
        <v>43830</v>
      </c>
      <c r="O4" s="135"/>
      <c r="P4" s="135"/>
      <c r="Q4" s="101"/>
      <c r="R4" s="29"/>
    </row>
    <row r="5" spans="1:19" s="30" customFormat="1" ht="57" thickBot="1" x14ac:dyDescent="0.35">
      <c r="A5" s="29"/>
      <c r="B5" s="101"/>
      <c r="C5" s="101"/>
      <c r="D5" s="105"/>
      <c r="E5" s="174">
        <v>2010</v>
      </c>
      <c r="F5" s="174">
        <v>2011</v>
      </c>
      <c r="G5" s="174">
        <v>2012</v>
      </c>
      <c r="H5" s="174">
        <v>2013</v>
      </c>
      <c r="I5" s="174">
        <v>2014</v>
      </c>
      <c r="J5" s="174">
        <v>2015</v>
      </c>
      <c r="K5" s="174">
        <v>2016</v>
      </c>
      <c r="L5" s="174">
        <v>2017</v>
      </c>
      <c r="M5" s="174">
        <v>2018</v>
      </c>
      <c r="N5" s="175" t="s">
        <v>106</v>
      </c>
      <c r="O5" s="176" t="s">
        <v>108</v>
      </c>
      <c r="P5" s="177" t="s">
        <v>107</v>
      </c>
      <c r="Q5" s="101"/>
      <c r="R5" s="29"/>
    </row>
    <row r="6" spans="1:19" s="30" customFormat="1" ht="32.25" thickTop="1" x14ac:dyDescent="0.25">
      <c r="A6" s="29"/>
      <c r="B6" s="101"/>
      <c r="C6" s="153" t="s">
        <v>52</v>
      </c>
      <c r="D6" s="82" t="s">
        <v>53</v>
      </c>
      <c r="E6" s="83">
        <f>COUNTIFS('Lista projektów wiatrowych'!$I:$I,"&gt;="&amp;'Zestawienie ogólnokrajowe'!E3,'Lista projektów wiatrowych'!$I:$I,"&lt;="&amp;'Zestawienie ogólnokrajowe'!E4)</f>
        <v>0</v>
      </c>
      <c r="F6" s="83">
        <f>COUNTIFS('Lista projektów wiatrowych'!$I:$I,"&gt;="&amp;'Zestawienie ogólnokrajowe'!F3,'Lista projektów wiatrowych'!$I:$I,"&lt;="&amp;'Zestawienie ogólnokrajowe'!F4)</f>
        <v>0</v>
      </c>
      <c r="G6" s="83">
        <f>COUNTIFS('Lista projektów wiatrowych'!$I:$I,"&gt;="&amp;'Zestawienie ogólnokrajowe'!G3,'Lista projektów wiatrowych'!$I:$I,"&lt;="&amp;'Zestawienie ogólnokrajowe'!G4)</f>
        <v>0</v>
      </c>
      <c r="H6" s="83">
        <f>COUNTIFS('Lista projektów wiatrowych'!$I:$I,"&gt;="&amp;'Zestawienie ogólnokrajowe'!H3,'Lista projektów wiatrowych'!$I:$I,"&lt;="&amp;'Zestawienie ogólnokrajowe'!H4)</f>
        <v>0</v>
      </c>
      <c r="I6" s="83">
        <f>COUNTIFS('Lista projektów wiatrowych'!$I:$I,"&gt;="&amp;'Zestawienie ogólnokrajowe'!I3,'Lista projektów wiatrowych'!$I:$I,"&lt;="&amp;'Zestawienie ogólnokrajowe'!I4)</f>
        <v>0</v>
      </c>
      <c r="J6" s="83">
        <f>COUNTIFS('Lista projektów wiatrowych'!$I:$I,"&gt;="&amp;'Zestawienie ogólnokrajowe'!J3,'Lista projektów wiatrowych'!$I:$I,"&lt;="&amp;'Zestawienie ogólnokrajowe'!J4)</f>
        <v>0</v>
      </c>
      <c r="K6" s="83">
        <f>COUNTIFS('Lista projektów wiatrowych'!$I:$I,"&gt;="&amp;'Zestawienie ogólnokrajowe'!K3,'Lista projektów wiatrowych'!$I:$I,"&lt;="&amp;'Zestawienie ogólnokrajowe'!K4)</f>
        <v>1</v>
      </c>
      <c r="L6" s="83">
        <f>COUNTIFS('Lista projektów wiatrowych'!$I:$I,"&gt;="&amp;'Zestawienie ogólnokrajowe'!L3,'Lista projektów wiatrowych'!$I:$I,"&lt;="&amp;'Zestawienie ogólnokrajowe'!L4)</f>
        <v>0</v>
      </c>
      <c r="M6" s="83">
        <f>COUNTIFS('Lista projektów wiatrowych'!$I:$I,"&gt;="&amp;'Zestawienie ogólnokrajowe'!M3,'Lista projektów wiatrowych'!$I:$I,"&lt;="&amp;'Zestawienie ogólnokrajowe'!M4)</f>
        <v>0</v>
      </c>
      <c r="N6" s="83">
        <f>COUNTIFS('Lista projektów wiatrowych'!$I:$I,"&gt;="&amp;'Zestawienie ogólnokrajowe'!N3,'Lista projektów wiatrowych'!$I:$I,"&lt;="&amp;'Zestawienie ogólnokrajowe'!N4)</f>
        <v>0</v>
      </c>
      <c r="O6" s="84">
        <f>SUM(E6:N6)+COUNTIFS('Lista projektów wiatrowych'!$I:$I,"="&amp;"TAK")</f>
        <v>1</v>
      </c>
      <c r="P6" s="178">
        <f>COUNTIFS(Tabela1[[#All],[Czy projekt ma pozwolenie budowlane?]],"&lt;&gt;"&amp;"-")</f>
        <v>2</v>
      </c>
      <c r="Q6" s="150"/>
      <c r="R6" s="29"/>
      <c r="S6" s="29"/>
    </row>
    <row r="7" spans="1:19" s="30" customFormat="1" ht="16.5" thickBot="1" x14ac:dyDescent="0.3">
      <c r="A7" s="29"/>
      <c r="B7" s="101"/>
      <c r="C7" s="154"/>
      <c r="D7" s="107" t="s">
        <v>54</v>
      </c>
      <c r="E7" s="108">
        <f>SUMIFS('Lista projektów wiatrowych'!$H:$H,'Lista projektów wiatrowych'!$I:$I,"&gt;="&amp;'Zestawienie ogólnokrajowe'!E3,'Lista projektów wiatrowych'!$I:$I,"&lt;="&amp;'Zestawienie ogólnokrajowe'!E4)/1000</f>
        <v>0</v>
      </c>
      <c r="F7" s="108">
        <f>SUMIFS('Lista projektów wiatrowych'!$H:$H,'Lista projektów wiatrowych'!$I:$I,"&gt;="&amp;'Zestawienie ogólnokrajowe'!F3,'Lista projektów wiatrowych'!$I:$I,"&lt;="&amp;'Zestawienie ogólnokrajowe'!F4)/1000</f>
        <v>0</v>
      </c>
      <c r="G7" s="108">
        <f>SUMIFS('Lista projektów wiatrowych'!$H:$H,'Lista projektów wiatrowych'!$I:$I,"&gt;="&amp;'Zestawienie ogólnokrajowe'!G3,'Lista projektów wiatrowych'!$I:$I,"&lt;="&amp;'Zestawienie ogólnokrajowe'!G4)/1000</f>
        <v>0</v>
      </c>
      <c r="H7" s="108">
        <f>SUMIFS('Lista projektów wiatrowych'!$H:$H,'Lista projektów wiatrowych'!$I:$I,"&gt;="&amp;'Zestawienie ogólnokrajowe'!H3,'Lista projektów wiatrowych'!$I:$I,"&lt;="&amp;'Zestawienie ogólnokrajowe'!H4)/1000</f>
        <v>0</v>
      </c>
      <c r="I7" s="108">
        <f>SUMIFS('Lista projektów wiatrowych'!$H:$H,'Lista projektów wiatrowych'!$I:$I,"&gt;="&amp;'Zestawienie ogólnokrajowe'!I3,'Lista projektów wiatrowych'!$I:$I,"&lt;="&amp;'Zestawienie ogólnokrajowe'!I4)/1000</f>
        <v>0</v>
      </c>
      <c r="J7" s="108">
        <f>SUMIFS('Lista projektów wiatrowych'!$H:$H,'Lista projektów wiatrowych'!$I:$I,"&gt;="&amp;'Zestawienie ogólnokrajowe'!J3,'Lista projektów wiatrowych'!$I:$I,"&lt;="&amp;'Zestawienie ogólnokrajowe'!J4)/1000</f>
        <v>0</v>
      </c>
      <c r="K7" s="108">
        <f>SUMIFS('Lista projektów wiatrowych'!$H:$H,'Lista projektów wiatrowych'!$I:$I,"&gt;="&amp;'Zestawienie ogólnokrajowe'!K3,'Lista projektów wiatrowych'!$I:$I,"&lt;="&amp;'Zestawienie ogólnokrajowe'!K4)/1000</f>
        <v>2.5</v>
      </c>
      <c r="L7" s="108">
        <f>SUMIFS('Lista projektów wiatrowych'!$H:$H,'Lista projektów wiatrowych'!$I:$I,"&gt;="&amp;'Zestawienie ogólnokrajowe'!L3,'Lista projektów wiatrowych'!$I:$I,"&lt;="&amp;'Zestawienie ogólnokrajowe'!L4)/1000</f>
        <v>0</v>
      </c>
      <c r="M7" s="108">
        <f>SUMIFS('Lista projektów wiatrowych'!$H:$H,'Lista projektów wiatrowych'!$I:$I,"&gt;="&amp;'Zestawienie ogólnokrajowe'!M3,'Lista projektów wiatrowych'!$I:$I,"&lt;="&amp;'Zestawienie ogólnokrajowe'!M4)/1000</f>
        <v>0</v>
      </c>
      <c r="N7" s="108">
        <f>SUMIFS('Lista projektów wiatrowych'!$H:$H,'Lista projektów wiatrowych'!$I:$I,"&gt;="&amp;'Zestawienie ogólnokrajowe'!N3,'Lista projektów wiatrowych'!$I:$I,"&lt;="&amp;'Zestawienie ogólnokrajowe'!N4)/1000</f>
        <v>0</v>
      </c>
      <c r="O7" s="109">
        <f>SUM(E7:N7)+SUMIFS('Lista projektów wiatrowych'!$H:$H,'Lista projektów wiatrowych'!$I:$I,"="&amp;"TAK")/1000</f>
        <v>2.5</v>
      </c>
      <c r="P7" s="179">
        <f>SUMIFS('Lista projektów wiatrowych'!$H:$H,'Lista projektów wiatrowych'!$I:$I,"&lt;&gt;"&amp;"-")/1000</f>
        <v>2.5</v>
      </c>
      <c r="Q7" s="150" t="s">
        <v>55</v>
      </c>
      <c r="R7" s="29"/>
      <c r="S7" s="29"/>
    </row>
    <row r="8" spans="1:19" s="30" customFormat="1" ht="31.5" x14ac:dyDescent="0.25">
      <c r="A8" s="29"/>
      <c r="B8" s="101"/>
      <c r="C8" s="153" t="s">
        <v>56</v>
      </c>
      <c r="D8" s="82" t="s">
        <v>53</v>
      </c>
      <c r="E8" s="83">
        <f>COUNTIFS('Lista projektów wiatrowych'!$J:$J,"&gt;="&amp;'Zestawienie ogólnokrajowe'!E3,'Lista projektów wiatrowych'!$J:$J,"&lt;="&amp;'Zestawienie ogólnokrajowe'!E4)</f>
        <v>0</v>
      </c>
      <c r="F8" s="83">
        <f>COUNTIFS('Lista projektów wiatrowych'!$J:$J,"&gt;="&amp;'Zestawienie ogólnokrajowe'!F3,'Lista projektów wiatrowych'!$J:$J,"&lt;="&amp;'Zestawienie ogólnokrajowe'!F4)</f>
        <v>0</v>
      </c>
      <c r="G8" s="83">
        <f>COUNTIFS('Lista projektów wiatrowych'!$J:$J,"&gt;="&amp;'Zestawienie ogólnokrajowe'!G3,'Lista projektów wiatrowych'!$J:$J,"&lt;="&amp;'Zestawienie ogólnokrajowe'!G4)</f>
        <v>0</v>
      </c>
      <c r="H8" s="83">
        <f>COUNTIFS('Lista projektów wiatrowych'!$J:$J,"&gt;="&amp;'Zestawienie ogólnokrajowe'!H3,'Lista projektów wiatrowych'!$J:$J,"&lt;="&amp;'Zestawienie ogólnokrajowe'!H4)</f>
        <v>0</v>
      </c>
      <c r="I8" s="83">
        <f>COUNTIFS('Lista projektów wiatrowych'!$J:$J,"&gt;="&amp;'Zestawienie ogólnokrajowe'!I3,'Lista projektów wiatrowych'!$J:$J,"&lt;="&amp;'Zestawienie ogólnokrajowe'!I4)</f>
        <v>0</v>
      </c>
      <c r="J8" s="83">
        <f>COUNTIFS('Lista projektów wiatrowych'!$J:$J,"&gt;="&amp;'Zestawienie ogólnokrajowe'!J3,'Lista projektów wiatrowych'!$J:$J,"&lt;="&amp;'Zestawienie ogólnokrajowe'!J4)</f>
        <v>0</v>
      </c>
      <c r="K8" s="83">
        <f>COUNTIFS('Lista projektów wiatrowych'!$J:$J,"&gt;="&amp;'Zestawienie ogólnokrajowe'!K3,'Lista projektów wiatrowych'!$J:$J,"&lt;="&amp;'Zestawienie ogólnokrajowe'!K4)</f>
        <v>0</v>
      </c>
      <c r="L8" s="83">
        <f>COUNTIFS('Lista projektów wiatrowych'!$J:$J,"&gt;="&amp;'Zestawienie ogólnokrajowe'!L3,'Lista projektów wiatrowych'!$J:$J,"&lt;="&amp;'Zestawienie ogólnokrajowe'!L4)</f>
        <v>0</v>
      </c>
      <c r="M8" s="83">
        <f>COUNTIFS('Lista projektów wiatrowych'!$J:$J,"&gt;="&amp;'Zestawienie ogólnokrajowe'!M3,'Lista projektów wiatrowych'!$J:$J,"&lt;="&amp;'Zestawienie ogólnokrajowe'!M4)</f>
        <v>0</v>
      </c>
      <c r="N8" s="83">
        <f>COUNTIFS('Lista projektów wiatrowych'!$J:$J,"&gt;="&amp;'Zestawienie ogólnokrajowe'!N3,'Lista projektów wiatrowych'!$J:$J,"&lt;="&amp;'Zestawienie ogólnokrajowe'!N4)</f>
        <v>1</v>
      </c>
      <c r="O8" s="85">
        <f>SUM(E8:N8)+COUNTIFS('Lista projektów wiatrowych'!$J:$J,"="&amp;"TAK")</f>
        <v>2</v>
      </c>
      <c r="P8" s="180">
        <f>COUNTIFS('Lista projektów wiatrowych'!$J$6:$J$8,"&lt;&gt;"&amp;"-")</f>
        <v>2</v>
      </c>
      <c r="Q8" s="150"/>
      <c r="R8" s="29"/>
      <c r="S8" s="29"/>
    </row>
    <row r="9" spans="1:19" s="30" customFormat="1" ht="16.5" thickBot="1" x14ac:dyDescent="0.3">
      <c r="A9" s="29"/>
      <c r="B9" s="101"/>
      <c r="C9" s="154"/>
      <c r="D9" s="107" t="s">
        <v>54</v>
      </c>
      <c r="E9" s="108">
        <f>SUMIFS('Lista projektów wiatrowych'!$H:$H,'Lista projektów wiatrowych'!$J:$J,"&gt;="&amp;'Zestawienie ogólnokrajowe'!E3,'Lista projektów wiatrowych'!$J:$J,"&lt;="&amp;'Zestawienie ogólnokrajowe'!E4)/1000</f>
        <v>0</v>
      </c>
      <c r="F9" s="108">
        <f>SUMIFS('Lista projektów wiatrowych'!$H:$H,'Lista projektów wiatrowych'!$J:$J,"&gt;="&amp;'Zestawienie ogólnokrajowe'!F3,'Lista projektów wiatrowych'!$J:$J,"&lt;="&amp;'Zestawienie ogólnokrajowe'!F4)/1000</f>
        <v>0</v>
      </c>
      <c r="G9" s="108">
        <f>SUMIFS('Lista projektów wiatrowych'!$H:$H,'Lista projektów wiatrowych'!$J:$J,"&gt;="&amp;'Zestawienie ogólnokrajowe'!G3,'Lista projektów wiatrowych'!$J:$J,"&lt;="&amp;'Zestawienie ogólnokrajowe'!G4)/1000</f>
        <v>0</v>
      </c>
      <c r="H9" s="108">
        <f>SUMIFS('Lista projektów wiatrowych'!$H:$H,'Lista projektów wiatrowych'!$J:$J,"&gt;="&amp;'Zestawienie ogólnokrajowe'!H3,'Lista projektów wiatrowych'!$J:$J,"&lt;="&amp;'Zestawienie ogólnokrajowe'!H4)/1000</f>
        <v>0</v>
      </c>
      <c r="I9" s="108">
        <f>SUMIFS('Lista projektów wiatrowych'!$H:$H,'Lista projektów wiatrowych'!$J:$J,"&gt;="&amp;'Zestawienie ogólnokrajowe'!I3,'Lista projektów wiatrowych'!$J:$J,"&lt;="&amp;'Zestawienie ogólnokrajowe'!I4)/1000</f>
        <v>0</v>
      </c>
      <c r="J9" s="108">
        <f>SUMIFS('Lista projektów wiatrowych'!$H:$H,'Lista projektów wiatrowych'!$J:$J,"&gt;="&amp;'Zestawienie ogólnokrajowe'!J3,'Lista projektów wiatrowych'!$J:$J,"&lt;="&amp;'Zestawienie ogólnokrajowe'!J4)/1000</f>
        <v>0</v>
      </c>
      <c r="K9" s="108">
        <f>SUMIFS('Lista projektów wiatrowych'!$H:$H,'Lista projektów wiatrowych'!$J:$J,"&gt;="&amp;'Zestawienie ogólnokrajowe'!K3,'Lista projektów wiatrowych'!$J:$J,"&lt;="&amp;'Zestawienie ogólnokrajowe'!K4)/1000</f>
        <v>0</v>
      </c>
      <c r="L9" s="108">
        <f>SUMIFS('Lista projektów wiatrowych'!$H:$H,'Lista projektów wiatrowych'!$J:$J,"&gt;="&amp;'Zestawienie ogólnokrajowe'!L3,'Lista projektów wiatrowych'!$J:$J,"&lt;="&amp;'Zestawienie ogólnokrajowe'!L4)/1000</f>
        <v>0</v>
      </c>
      <c r="M9" s="108">
        <f>SUMIFS('Lista projektów wiatrowych'!$H:$H,'Lista projektów wiatrowych'!$J:$J,"&gt;="&amp;'Zestawienie ogólnokrajowe'!M3,'Lista projektów wiatrowych'!$J:$J,"&lt;="&amp;'Zestawienie ogólnokrajowe'!M4)/1000</f>
        <v>0</v>
      </c>
      <c r="N9" s="108">
        <f>SUMIFS('Lista projektów wiatrowych'!$H:$H,'Lista projektów wiatrowych'!$J:$J,"&gt;="&amp;'Zestawienie ogólnokrajowe'!N3,'Lista projektów wiatrowych'!$J:$J,"&lt;="&amp;'Zestawienie ogólnokrajowe'!N4)/1000</f>
        <v>0.9</v>
      </c>
      <c r="O9" s="110">
        <f>SUM(E9:N9)+SUMIFS('Lista projektów wiatrowych'!$H:$H,'Lista projektów wiatrowych'!$J:$J,"="&amp;"TAK")/1000</f>
        <v>3.4</v>
      </c>
      <c r="P9" s="181">
        <f>SUMIFS('Lista projektów wiatrowych'!$H:$H,'Lista projektów wiatrowych'!$J:$J,"&lt;&gt;"&amp;"-")/1000</f>
        <v>3.4</v>
      </c>
      <c r="Q9" s="150" t="s">
        <v>55</v>
      </c>
      <c r="R9" s="29"/>
      <c r="S9" s="29"/>
    </row>
    <row r="10" spans="1:19" s="30" customFormat="1" ht="31.5" x14ac:dyDescent="0.25">
      <c r="A10" s="29"/>
      <c r="B10" s="101"/>
      <c r="C10" s="153" t="s">
        <v>57</v>
      </c>
      <c r="D10" s="82" t="s">
        <v>58</v>
      </c>
      <c r="E10" s="83">
        <f>COUNTIFS('Lista projektów wiatrowych'!$P:$P,"&gt;="&amp;'Zestawienie ogólnokrajowe'!E3,'Lista projektów wiatrowych'!$P:$P,"&lt;="&amp;'Zestawienie ogólnokrajowe'!E4)</f>
        <v>1</v>
      </c>
      <c r="F10" s="83">
        <f>COUNTIFS('Lista projektów wiatrowych'!$P:$P,"&gt;="&amp;'Zestawienie ogólnokrajowe'!F3,'Lista projektów wiatrowych'!$P:$P,"&lt;="&amp;'Zestawienie ogólnokrajowe'!F4)</f>
        <v>0</v>
      </c>
      <c r="G10" s="83">
        <f>COUNTIFS('Lista projektów wiatrowych'!$P:$P,"&gt;="&amp;'Zestawienie ogólnokrajowe'!G3,'Lista projektów wiatrowych'!$P:$P,"&lt;="&amp;'Zestawienie ogólnokrajowe'!G4)</f>
        <v>0</v>
      </c>
      <c r="H10" s="83">
        <f>COUNTIFS('Lista projektów wiatrowych'!$P:$P,"&gt;="&amp;'Zestawienie ogólnokrajowe'!H3,'Lista projektów wiatrowych'!$P:$P,"&lt;="&amp;'Zestawienie ogólnokrajowe'!H4)</f>
        <v>0</v>
      </c>
      <c r="I10" s="83">
        <f>COUNTIFS('Lista projektów wiatrowych'!$P:$P,"&gt;="&amp;'Zestawienie ogólnokrajowe'!I3,'Lista projektów wiatrowych'!$P:$P,"&lt;="&amp;'Zestawienie ogólnokrajowe'!I4)</f>
        <v>0</v>
      </c>
      <c r="J10" s="83">
        <f>COUNTIFS('Lista projektów wiatrowych'!$P:$P,"&gt;="&amp;'Zestawienie ogólnokrajowe'!J3,'Lista projektów wiatrowych'!$P:$P,"&lt;="&amp;'Zestawienie ogólnokrajowe'!J4)</f>
        <v>1</v>
      </c>
      <c r="K10" s="83">
        <f>COUNTIFS('Lista projektów wiatrowych'!$P:$P,"&gt;="&amp;'Zestawienie ogólnokrajowe'!K3,'Lista projektów wiatrowych'!$P:$P,"&lt;="&amp;'Zestawienie ogólnokrajowe'!K4)</f>
        <v>0</v>
      </c>
      <c r="L10" s="83">
        <f>COUNTIFS('Lista projektów wiatrowych'!$P:$P,"&gt;="&amp;'Zestawienie ogólnokrajowe'!L3,'Lista projektów wiatrowych'!$P:$P,"&lt;="&amp;'Zestawienie ogólnokrajowe'!L4)</f>
        <v>0</v>
      </c>
      <c r="M10" s="83">
        <f>COUNTIFS('Lista projektów wiatrowych'!$P:$P,"&gt;="&amp;'Zestawienie ogólnokrajowe'!M3,'Lista projektów wiatrowych'!$P:$P,"&lt;="&amp;'Zestawienie ogólnokrajowe'!M4)</f>
        <v>1</v>
      </c>
      <c r="N10" s="83">
        <f>COUNTIFS('Lista projektów wiatrowych'!$P:$P,"&gt;="&amp;'Zestawienie ogólnokrajowe'!N3,'Lista projektów wiatrowych'!$P:$P,"&lt;="&amp;'Zestawienie ogólnokrajowe'!N4)</f>
        <v>0</v>
      </c>
      <c r="O10" s="84">
        <f>SUM(E10:N10)+COUNTIFS('Lista projektów wiatrowych'!$P:$P,"="&amp;"TAK")</f>
        <v>3</v>
      </c>
      <c r="P10" s="178">
        <f>COUNTIFS('Lista projektów wiatrowych'!$P$6:$P$8,"&lt;&gt;"&amp;"-")</f>
        <v>3</v>
      </c>
      <c r="Q10" s="150"/>
      <c r="R10" s="29"/>
      <c r="S10" s="29"/>
    </row>
    <row r="11" spans="1:19" s="30" customFormat="1" ht="16.5" thickBot="1" x14ac:dyDescent="0.3">
      <c r="A11" s="29"/>
      <c r="B11" s="101"/>
      <c r="C11" s="154"/>
      <c r="D11" s="107" t="s">
        <v>54</v>
      </c>
      <c r="E11" s="108">
        <f>SUMIFS('Lista projektów wiatrowych'!$H:$H,'Lista projektów wiatrowych'!$P:$P,"&gt;="&amp;'Zestawienie ogólnokrajowe'!E3,'Lista projektów wiatrowych'!$P:$P,"&lt;="&amp;'Zestawienie ogólnokrajowe'!E4)/1000</f>
        <v>4.5999999999999996</v>
      </c>
      <c r="F11" s="108">
        <f>SUMIFS('Lista projektów wiatrowych'!$H:$H,'Lista projektów wiatrowych'!$P:$P,"&gt;="&amp;'Zestawienie ogólnokrajowe'!F3,'Lista projektów wiatrowych'!$P:$P,"&lt;="&amp;'Zestawienie ogólnokrajowe'!F4)/1000</f>
        <v>0</v>
      </c>
      <c r="G11" s="108">
        <f>SUMIFS('Lista projektów wiatrowych'!$H:$H,'Lista projektów wiatrowych'!$P:$P,"&gt;="&amp;'Zestawienie ogólnokrajowe'!G3,'Lista projektów wiatrowych'!$P:$P,"&lt;="&amp;'Zestawienie ogólnokrajowe'!G4)/1000</f>
        <v>0</v>
      </c>
      <c r="H11" s="108">
        <f>SUMIFS('Lista projektów wiatrowych'!$H:$H,'Lista projektów wiatrowych'!$P:$P,"&gt;="&amp;'Zestawienie ogólnokrajowe'!H3,'Lista projektów wiatrowych'!$P:$P,"&lt;="&amp;'Zestawienie ogólnokrajowe'!H4)/1000</f>
        <v>0</v>
      </c>
      <c r="I11" s="108">
        <f>SUMIFS('Lista projektów wiatrowych'!$H:$H,'Lista projektów wiatrowych'!$P:$P,"&gt;="&amp;'Zestawienie ogólnokrajowe'!I3,'Lista projektów wiatrowych'!$P:$P,"&lt;="&amp;'Zestawienie ogólnokrajowe'!I4)/1000</f>
        <v>0</v>
      </c>
      <c r="J11" s="108">
        <f>SUMIFS('Lista projektów wiatrowych'!$H:$H,'Lista projektów wiatrowych'!$P:$P,"&gt;="&amp;'Zestawienie ogólnokrajowe'!J3,'Lista projektów wiatrowych'!$P:$P,"&lt;="&amp;'Zestawienie ogólnokrajowe'!J4)/1000</f>
        <v>2.5</v>
      </c>
      <c r="K11" s="108">
        <f>SUMIFS('Lista projektów wiatrowych'!$H:$H,'Lista projektów wiatrowych'!$P:$P,"&gt;="&amp;'Zestawienie ogólnokrajowe'!K3,'Lista projektów wiatrowych'!$P:$P,"&lt;="&amp;'Zestawienie ogólnokrajowe'!K4)/1000</f>
        <v>0</v>
      </c>
      <c r="L11" s="108">
        <f>SUMIFS('Lista projektów wiatrowych'!$H:$H,'Lista projektów wiatrowych'!$P:$P,"&gt;="&amp;'Zestawienie ogólnokrajowe'!L3,'Lista projektów wiatrowych'!$P:$P,"&lt;="&amp;'Zestawienie ogólnokrajowe'!L4)/1000</f>
        <v>0</v>
      </c>
      <c r="M11" s="108">
        <f>SUMIFS('Lista projektów wiatrowych'!$H:$H,'Lista projektów wiatrowych'!$P:$P,"&gt;="&amp;'Zestawienie ogólnokrajowe'!M3,'Lista projektów wiatrowych'!$P:$P,"&lt;="&amp;'Zestawienie ogólnokrajowe'!M4)/1000</f>
        <v>0.9</v>
      </c>
      <c r="N11" s="108">
        <f>SUMIFS('Lista projektów wiatrowych'!$H:$H,'Lista projektów wiatrowych'!$P:$P,"&gt;="&amp;'Zestawienie ogólnokrajowe'!N3,'Lista projektów wiatrowych'!$P:$P,"&lt;="&amp;'Zestawienie ogólnokrajowe'!N4)/1000</f>
        <v>0</v>
      </c>
      <c r="O11" s="109">
        <f>SUM(E11:N11)+SUMIFS('Lista projektów wiatrowych'!$H:$H,'Lista projektów wiatrowych'!$P:$P,"="&amp;"TAK")/1000</f>
        <v>8</v>
      </c>
      <c r="P11" s="179">
        <f>SUMIFS('Lista projektów wiatrowych'!$H:$H,'Lista projektów wiatrowych'!$P:$P,"&lt;&gt;"&amp;"-")/1000</f>
        <v>8</v>
      </c>
      <c r="Q11" s="150" t="s">
        <v>55</v>
      </c>
      <c r="R11" s="29"/>
      <c r="S11" s="29"/>
    </row>
    <row r="12" spans="1:19" s="30" customFormat="1" ht="31.5" x14ac:dyDescent="0.25">
      <c r="A12" s="29"/>
      <c r="B12" s="101"/>
      <c r="C12" s="153" t="s">
        <v>59</v>
      </c>
      <c r="D12" s="82" t="s">
        <v>53</v>
      </c>
      <c r="E12" s="83">
        <f>COUNTIFS('Lista projektów wiatrowych'!$O:$O,"&gt;="&amp;'Zestawienie ogólnokrajowe'!E3,'Lista projektów wiatrowych'!$O:$O,"&lt;="&amp;'Zestawienie ogólnokrajowe'!E4)</f>
        <v>0</v>
      </c>
      <c r="F12" s="83">
        <f>COUNTIFS('Lista projektów wiatrowych'!$O:$O,"&gt;="&amp;'Zestawienie ogólnokrajowe'!F3,'Lista projektów wiatrowych'!$O:$O,"&lt;="&amp;'Zestawienie ogólnokrajowe'!F4)</f>
        <v>0</v>
      </c>
      <c r="G12" s="83">
        <f>COUNTIFS('Lista projektów wiatrowych'!$O:$O,"&gt;="&amp;'Zestawienie ogólnokrajowe'!G3,'Lista projektów wiatrowych'!$O:$O,"&lt;="&amp;'Zestawienie ogólnokrajowe'!G4)</f>
        <v>0</v>
      </c>
      <c r="H12" s="83">
        <f>COUNTIFS('Lista projektów wiatrowych'!$O:$O,"&gt;="&amp;'Zestawienie ogólnokrajowe'!H3,'Lista projektów wiatrowych'!$O:$O,"&lt;="&amp;'Zestawienie ogólnokrajowe'!H4)</f>
        <v>0</v>
      </c>
      <c r="I12" s="83">
        <f>COUNTIFS('Lista projektów wiatrowych'!$O:$O,"&gt;="&amp;'Zestawienie ogólnokrajowe'!I3,'Lista projektów wiatrowych'!$O:$O,"&lt;="&amp;'Zestawienie ogólnokrajowe'!I4)</f>
        <v>0</v>
      </c>
      <c r="J12" s="83">
        <f>COUNTIFS('Lista projektów wiatrowych'!$O:$O,"&gt;="&amp;'Zestawienie ogólnokrajowe'!J3,'Lista projektów wiatrowych'!$O:$O,"&lt;="&amp;'Zestawienie ogólnokrajowe'!J4)</f>
        <v>1</v>
      </c>
      <c r="K12" s="83">
        <f>COUNTIFS('Lista projektów wiatrowych'!$O:$O,"&gt;="&amp;'Zestawienie ogólnokrajowe'!K3,'Lista projektów wiatrowych'!$O:$O,"&lt;="&amp;'Zestawienie ogólnokrajowe'!K4)</f>
        <v>0</v>
      </c>
      <c r="L12" s="83">
        <f>COUNTIFS('Lista projektów wiatrowych'!$O:$O,"&gt;="&amp;'Zestawienie ogólnokrajowe'!L3,'Lista projektów wiatrowych'!$O:$O,"&lt;="&amp;'Zestawienie ogólnokrajowe'!L4)</f>
        <v>0</v>
      </c>
      <c r="M12" s="83">
        <f>COUNTIFS('Lista projektów wiatrowych'!$O:$O,"&gt;="&amp;'Zestawienie ogólnokrajowe'!M3,'Lista projektów wiatrowych'!$O:$O,"&lt;="&amp;'Zestawienie ogólnokrajowe'!M4)</f>
        <v>1</v>
      </c>
      <c r="N12" s="83">
        <f>COUNTIFS('Lista projektów wiatrowych'!$O:$O,"&gt;="&amp;'Zestawienie ogólnokrajowe'!N3,'Lista projektów wiatrowych'!$O:$O,"&lt;="&amp;'Zestawienie ogólnokrajowe'!N4)</f>
        <v>0</v>
      </c>
      <c r="O12" s="84">
        <f>SUM(E12:N12)+COUNTIFS('Lista projektów wiatrowych'!$O:$O,"="&amp;"TAK")</f>
        <v>2</v>
      </c>
      <c r="P12" s="83">
        <f>COUNTIFS('Lista projektów wiatrowych'!$O$6:$O$8,"&lt;&gt;"&amp;"-")</f>
        <v>3</v>
      </c>
      <c r="Q12" s="150"/>
      <c r="R12" s="29"/>
      <c r="S12" s="29"/>
    </row>
    <row r="13" spans="1:19" s="30" customFormat="1" ht="16.5" thickBot="1" x14ac:dyDescent="0.3">
      <c r="A13" s="29"/>
      <c r="B13" s="101"/>
      <c r="C13" s="154"/>
      <c r="D13" s="107" t="s">
        <v>54</v>
      </c>
      <c r="E13" s="108">
        <f>SUMIFS('Lista projektów wiatrowych'!$H:$H,'Lista projektów wiatrowych'!$O:$O,"&gt;="&amp;'Zestawienie ogólnokrajowe'!E3,'Lista projektów wiatrowych'!$O:$O,"&lt;="&amp;'Zestawienie ogólnokrajowe'!E4)/1000</f>
        <v>0</v>
      </c>
      <c r="F13" s="108">
        <f>SUMIFS('Lista projektów wiatrowych'!$H:$H,'Lista projektów wiatrowych'!$O:$O,"&gt;="&amp;'Zestawienie ogólnokrajowe'!F3,'Lista projektów wiatrowych'!$O:$O,"&lt;="&amp;'Zestawienie ogólnokrajowe'!F4)/1000</f>
        <v>0</v>
      </c>
      <c r="G13" s="108">
        <f>SUMIFS('Lista projektów wiatrowych'!$H:$H,'Lista projektów wiatrowych'!$O:$O,"&gt;="&amp;'Zestawienie ogólnokrajowe'!G3,'Lista projektów wiatrowych'!$O:$O,"&lt;="&amp;'Zestawienie ogólnokrajowe'!G4)/1000</f>
        <v>0</v>
      </c>
      <c r="H13" s="108">
        <f>SUMIFS('Lista projektów wiatrowych'!$H:$H,'Lista projektów wiatrowych'!$O:$O,"&gt;="&amp;'Zestawienie ogólnokrajowe'!H3,'Lista projektów wiatrowych'!$O:$O,"&lt;="&amp;'Zestawienie ogólnokrajowe'!H4)/1000</f>
        <v>0</v>
      </c>
      <c r="I13" s="108">
        <f>SUMIFS('Lista projektów wiatrowych'!$H:$H,'Lista projektów wiatrowych'!$O:$O,"&gt;="&amp;'Zestawienie ogólnokrajowe'!I3,'Lista projektów wiatrowych'!$O:$O,"&lt;="&amp;'Zestawienie ogólnokrajowe'!I4)/1000</f>
        <v>0</v>
      </c>
      <c r="J13" s="108">
        <f>SUMIFS('Lista projektów wiatrowych'!$H:$H,'Lista projektów wiatrowych'!$O:$O,"&gt;="&amp;'Zestawienie ogólnokrajowe'!J3,'Lista projektów wiatrowych'!$O:$O,"&lt;="&amp;'Zestawienie ogólnokrajowe'!J4)/1000</f>
        <v>2.5</v>
      </c>
      <c r="K13" s="108">
        <f>SUMIFS('Lista projektów wiatrowych'!$H:$H,'Lista projektów wiatrowych'!$O:$O,"&gt;="&amp;'Zestawienie ogólnokrajowe'!K3,'Lista projektów wiatrowych'!$O:$O,"&lt;="&amp;'Zestawienie ogólnokrajowe'!K4)/1000</f>
        <v>0</v>
      </c>
      <c r="L13" s="108">
        <f>SUMIFS('Lista projektów wiatrowych'!$H:$H,'Lista projektów wiatrowych'!$O:$O,"&gt;="&amp;'Zestawienie ogólnokrajowe'!L3,'Lista projektów wiatrowych'!$O:$O,"&lt;="&amp;'Zestawienie ogólnokrajowe'!L4)/1000</f>
        <v>0</v>
      </c>
      <c r="M13" s="108">
        <f>SUMIFS('Lista projektów wiatrowych'!$H:$H,'Lista projektów wiatrowych'!$O:$O,"&gt;="&amp;'Zestawienie ogólnokrajowe'!M3,'Lista projektów wiatrowych'!$O:$O,"&lt;="&amp;'Zestawienie ogólnokrajowe'!M4)/1000</f>
        <v>0.9</v>
      </c>
      <c r="N13" s="108">
        <f>SUMIFS('Lista projektów wiatrowych'!$H:$H,'Lista projektów wiatrowych'!$O:$O,"&gt;="&amp;'Zestawienie ogólnokrajowe'!N3,'Lista projektów wiatrowych'!$O:$O,"&lt;="&amp;'Zestawienie ogólnokrajowe'!N4)/1000</f>
        <v>0</v>
      </c>
      <c r="O13" s="109">
        <f>SUM(E13:N13)+SUMIFS('Lista projektów wiatrowych'!$H:$H,'Lista projektów wiatrowych'!$O:$O,"="&amp;"TAK")/1000</f>
        <v>3.4</v>
      </c>
      <c r="P13" s="179">
        <f>SUMIFS('Lista projektów wiatrowych'!$H:$H,'Lista projektów wiatrowych'!$O:$O,"&lt;&gt;"&amp;"-")/1000</f>
        <v>8</v>
      </c>
      <c r="Q13" s="150" t="s">
        <v>55</v>
      </c>
      <c r="R13" s="29"/>
      <c r="S13" s="29"/>
    </row>
    <row r="14" spans="1:19" s="30" customFormat="1" ht="15" x14ac:dyDescent="0.25">
      <c r="A14" s="29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3"/>
      <c r="N14" s="103"/>
      <c r="O14" s="111"/>
      <c r="P14" s="101"/>
      <c r="Q14" s="101"/>
      <c r="R14" s="29"/>
    </row>
    <row r="15" spans="1:19" s="30" customFormat="1" ht="15" x14ac:dyDescent="0.25">
      <c r="A15" s="29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29"/>
    </row>
    <row r="16" spans="1:19" s="30" customFormat="1" ht="15" x14ac:dyDescent="0.25">
      <c r="A16" s="29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29"/>
    </row>
    <row r="17" spans="1:18" s="30" customFormat="1" ht="15" x14ac:dyDescent="0.25">
      <c r="A17" s="29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29"/>
    </row>
    <row r="18" spans="1:18" s="30" customFormat="1" ht="15" x14ac:dyDescent="0.25">
      <c r="A18" s="29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12"/>
      <c r="O18" s="101"/>
      <c r="P18" s="101"/>
      <c r="Q18" s="101"/>
      <c r="R18" s="29"/>
    </row>
    <row r="19" spans="1:18" s="30" customFormat="1" ht="15" x14ac:dyDescent="0.25">
      <c r="A19" s="29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29"/>
    </row>
    <row r="20" spans="1:18" s="30" customFormat="1" ht="15" x14ac:dyDescent="0.25">
      <c r="A20" s="29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29"/>
    </row>
    <row r="21" spans="1:18" s="30" customFormat="1" ht="15" x14ac:dyDescent="0.25">
      <c r="A21" s="29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29"/>
    </row>
    <row r="22" spans="1:18" s="30" customFormat="1" ht="15" x14ac:dyDescent="0.25">
      <c r="A22" s="29"/>
      <c r="B22" s="101"/>
      <c r="C22" s="101"/>
      <c r="D22" s="101"/>
      <c r="E22" s="101"/>
      <c r="F22" s="101"/>
      <c r="G22" s="103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29"/>
    </row>
    <row r="23" spans="1:18" s="30" customFormat="1" ht="15" x14ac:dyDescent="0.25">
      <c r="A23" s="29"/>
      <c r="B23" s="101"/>
      <c r="C23" s="101"/>
      <c r="D23" s="101"/>
      <c r="E23" s="101"/>
      <c r="F23" s="101"/>
      <c r="G23" s="113"/>
      <c r="H23" s="114"/>
      <c r="I23" s="101"/>
      <c r="J23" s="103"/>
      <c r="K23" s="101"/>
      <c r="L23" s="101"/>
      <c r="M23" s="101"/>
      <c r="N23" s="101"/>
      <c r="O23" s="101"/>
      <c r="P23" s="101"/>
      <c r="Q23" s="101"/>
      <c r="R23" s="29"/>
    </row>
    <row r="24" spans="1:18" s="30" customFormat="1" ht="15" x14ac:dyDescent="0.25">
      <c r="A24" s="29"/>
      <c r="B24" s="101"/>
      <c r="C24" s="101"/>
      <c r="D24" s="101"/>
      <c r="E24" s="101"/>
      <c r="F24" s="101"/>
      <c r="G24" s="113"/>
      <c r="H24" s="114"/>
      <c r="I24" s="101"/>
      <c r="J24" s="113"/>
      <c r="K24" s="101"/>
      <c r="L24" s="101"/>
      <c r="M24" s="101"/>
      <c r="N24" s="101"/>
      <c r="O24" s="101"/>
      <c r="P24" s="101"/>
      <c r="Q24" s="101"/>
      <c r="R24" s="29"/>
    </row>
    <row r="25" spans="1:18" s="30" customFormat="1" ht="15" x14ac:dyDescent="0.25">
      <c r="A25" s="29"/>
      <c r="B25" s="101"/>
      <c r="C25" s="101"/>
      <c r="D25" s="101"/>
      <c r="E25" s="101"/>
      <c r="F25" s="101"/>
      <c r="G25" s="113"/>
      <c r="H25" s="114"/>
      <c r="I25" s="101"/>
      <c r="J25" s="113"/>
      <c r="K25" s="101"/>
      <c r="L25" s="101"/>
      <c r="M25" s="115"/>
      <c r="N25" s="115"/>
      <c r="O25" s="115"/>
      <c r="P25" s="115"/>
      <c r="Q25" s="101"/>
      <c r="R25" s="29"/>
    </row>
    <row r="26" spans="1:18" s="30" customFormat="1" ht="41.25" customHeight="1" x14ac:dyDescent="0.25">
      <c r="A26" s="29"/>
      <c r="B26" s="101"/>
      <c r="C26" s="101"/>
      <c r="D26" s="101"/>
      <c r="E26" s="101"/>
      <c r="F26" s="101"/>
      <c r="G26" s="113"/>
      <c r="H26" s="114"/>
      <c r="I26" s="101"/>
      <c r="J26" s="113"/>
      <c r="K26" s="101"/>
      <c r="L26" s="101"/>
      <c r="M26" s="115"/>
      <c r="N26" s="115"/>
      <c r="O26" s="116"/>
      <c r="P26" s="116"/>
      <c r="Q26" s="101"/>
      <c r="R26" s="29"/>
    </row>
    <row r="27" spans="1:18" s="30" customFormat="1" ht="15" x14ac:dyDescent="0.25">
      <c r="A27" s="29"/>
      <c r="B27" s="101"/>
      <c r="C27" s="101"/>
      <c r="D27" s="101"/>
      <c r="E27" s="101"/>
      <c r="F27" s="101"/>
      <c r="G27" s="113"/>
      <c r="H27" s="114"/>
      <c r="I27" s="101"/>
      <c r="J27" s="113"/>
      <c r="K27" s="101"/>
      <c r="L27" s="101"/>
      <c r="M27" s="115"/>
      <c r="N27" s="115"/>
      <c r="O27" s="117"/>
      <c r="P27" s="118"/>
      <c r="Q27" s="101"/>
      <c r="R27" s="29"/>
    </row>
    <row r="28" spans="1:18" s="30" customFormat="1" ht="15" x14ac:dyDescent="0.25">
      <c r="A28" s="29"/>
      <c r="B28" s="101"/>
      <c r="C28" s="101"/>
      <c r="D28" s="101"/>
      <c r="E28" s="101"/>
      <c r="F28" s="101"/>
      <c r="G28" s="113"/>
      <c r="H28" s="101"/>
      <c r="I28" s="101"/>
      <c r="J28" s="113"/>
      <c r="K28" s="101"/>
      <c r="L28" s="101"/>
      <c r="M28" s="115"/>
      <c r="N28" s="115"/>
      <c r="O28" s="117"/>
      <c r="P28" s="118"/>
      <c r="Q28" s="101"/>
      <c r="R28" s="29"/>
    </row>
    <row r="29" spans="1:18" s="30" customFormat="1" ht="15" x14ac:dyDescent="0.25">
      <c r="A29" s="29"/>
      <c r="B29" s="101"/>
      <c r="C29" s="101"/>
      <c r="D29" s="101"/>
      <c r="E29" s="101"/>
      <c r="F29" s="101"/>
      <c r="G29" s="101"/>
      <c r="H29" s="101"/>
      <c r="I29" s="101"/>
      <c r="J29" s="113"/>
      <c r="K29" s="101"/>
      <c r="L29" s="101"/>
      <c r="M29" s="115"/>
      <c r="N29" s="115"/>
      <c r="O29" s="117"/>
      <c r="P29" s="118"/>
      <c r="Q29" s="101"/>
      <c r="R29" s="29"/>
    </row>
    <row r="30" spans="1:18" s="30" customFormat="1" ht="15" x14ac:dyDescent="0.25">
      <c r="A30" s="29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15"/>
      <c r="N30" s="115"/>
      <c r="O30" s="117"/>
      <c r="P30" s="118"/>
      <c r="Q30" s="101"/>
      <c r="R30" s="29"/>
    </row>
    <row r="31" spans="1:18" s="30" customFormat="1" ht="15" x14ac:dyDescent="0.25">
      <c r="A31" s="29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15"/>
      <c r="N31" s="115"/>
      <c r="O31" s="117"/>
      <c r="P31" s="118"/>
      <c r="Q31" s="101"/>
      <c r="R31" s="29"/>
    </row>
    <row r="32" spans="1:18" s="30" customFormat="1" ht="15" x14ac:dyDescent="0.25">
      <c r="A32" s="29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19"/>
      <c r="N32" s="119"/>
      <c r="O32" s="120"/>
      <c r="P32" s="120"/>
      <c r="Q32" s="101"/>
      <c r="R32" s="29"/>
    </row>
    <row r="33" spans="1:18" s="30" customFormat="1" ht="15" x14ac:dyDescent="0.25">
      <c r="A33" s="29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3"/>
      <c r="N33" s="103"/>
      <c r="O33" s="111"/>
      <c r="P33" s="111"/>
      <c r="Q33" s="101"/>
      <c r="R33" s="29"/>
    </row>
    <row r="34" spans="1:18" s="30" customFormat="1" ht="15" x14ac:dyDescent="0.25">
      <c r="A34" s="29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29"/>
    </row>
    <row r="35" spans="1:18" s="30" customFormat="1" ht="15" x14ac:dyDescent="0.25">
      <c r="A35" s="29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29"/>
    </row>
    <row r="36" spans="1:18" s="30" customFormat="1" ht="15" x14ac:dyDescent="0.25">
      <c r="A36" s="29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21"/>
      <c r="Q36" s="101"/>
      <c r="R36" s="29"/>
    </row>
    <row r="37" spans="1:18" s="30" customFormat="1" ht="15" x14ac:dyDescent="0.25">
      <c r="A37" s="29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29"/>
    </row>
    <row r="38" spans="1:18" s="30" customFormat="1" ht="15" x14ac:dyDescent="0.25">
      <c r="A38" s="29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29"/>
    </row>
    <row r="39" spans="1:18" s="30" customFormat="1" ht="18.75" x14ac:dyDescent="0.25">
      <c r="A39" s="29"/>
      <c r="B39" s="101"/>
      <c r="C39" s="101"/>
      <c r="D39" s="101"/>
      <c r="E39" s="101"/>
      <c r="F39" s="101"/>
      <c r="G39" s="101"/>
      <c r="H39" s="101"/>
      <c r="I39" s="101"/>
      <c r="J39" s="101"/>
      <c r="K39" s="122"/>
      <c r="L39" s="122"/>
      <c r="M39" s="122"/>
      <c r="N39" s="122"/>
      <c r="O39" s="122"/>
      <c r="P39" s="122"/>
      <c r="Q39" s="122"/>
      <c r="R39" s="29"/>
    </row>
    <row r="40" spans="1:18" s="30" customFormat="1" ht="15" x14ac:dyDescent="0.25">
      <c r="A40" s="29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29"/>
    </row>
    <row r="41" spans="1:18" s="30" customFormat="1" ht="15" x14ac:dyDescent="0.25">
      <c r="A41" s="29"/>
      <c r="B41" s="101"/>
      <c r="C41" s="101"/>
      <c r="D41" s="101"/>
      <c r="E41" s="101"/>
      <c r="F41" s="101"/>
      <c r="G41" s="101"/>
      <c r="H41" s="101"/>
      <c r="I41" s="101"/>
      <c r="J41" s="101"/>
      <c r="K41" s="104"/>
      <c r="L41" s="104"/>
      <c r="M41" s="104"/>
      <c r="N41" s="104"/>
      <c r="O41" s="104"/>
      <c r="P41" s="104"/>
      <c r="Q41" s="101"/>
      <c r="R41" s="29"/>
    </row>
    <row r="42" spans="1:18" s="30" customFormat="1" ht="15" x14ac:dyDescent="0.25">
      <c r="A42" s="29"/>
      <c r="B42" s="101"/>
      <c r="C42" s="101"/>
      <c r="D42" s="101"/>
      <c r="E42" s="101"/>
      <c r="F42" s="101"/>
      <c r="G42" s="101"/>
      <c r="H42" s="101"/>
      <c r="I42" s="101"/>
      <c r="J42" s="101"/>
      <c r="K42" s="104"/>
      <c r="L42" s="104"/>
      <c r="M42" s="104"/>
      <c r="N42" s="104"/>
      <c r="O42" s="104"/>
      <c r="P42" s="104"/>
      <c r="Q42" s="101"/>
      <c r="R42" s="29"/>
    </row>
    <row r="43" spans="1:18" s="30" customFormat="1" ht="15" x14ac:dyDescent="0.25">
      <c r="A43" s="29"/>
      <c r="B43" s="101"/>
      <c r="C43" s="101"/>
      <c r="D43" s="101"/>
      <c r="E43" s="101"/>
      <c r="F43" s="101"/>
      <c r="G43" s="101"/>
      <c r="H43" s="101"/>
      <c r="I43" s="101"/>
      <c r="J43" s="101"/>
      <c r="K43" s="123"/>
      <c r="L43" s="123"/>
      <c r="M43" s="123"/>
      <c r="N43" s="123"/>
      <c r="O43" s="123"/>
      <c r="P43" s="123"/>
      <c r="Q43" s="101"/>
      <c r="R43" s="29"/>
    </row>
    <row r="44" spans="1:18" s="30" customFormat="1" ht="15" x14ac:dyDescent="0.25">
      <c r="A44" s="29"/>
      <c r="B44" s="101"/>
      <c r="C44" s="101"/>
      <c r="D44" s="101"/>
      <c r="E44" s="101"/>
      <c r="F44" s="101"/>
      <c r="G44" s="101"/>
      <c r="H44" s="101"/>
      <c r="I44" s="101"/>
      <c r="J44" s="101"/>
      <c r="K44" s="124"/>
      <c r="L44" s="124"/>
      <c r="M44" s="124"/>
      <c r="N44" s="124"/>
      <c r="O44" s="124"/>
      <c r="P44" s="124"/>
      <c r="Q44" s="101"/>
      <c r="R44" s="29"/>
    </row>
    <row r="45" spans="1:18" s="30" customFormat="1" ht="15" x14ac:dyDescent="0.25">
      <c r="A45" s="29"/>
      <c r="B45" s="101"/>
      <c r="C45" s="101"/>
      <c r="D45" s="101"/>
      <c r="E45" s="101"/>
      <c r="F45" s="101"/>
      <c r="G45" s="101"/>
      <c r="H45" s="101"/>
      <c r="I45" s="101"/>
      <c r="J45" s="101"/>
      <c r="K45" s="117"/>
      <c r="L45" s="117"/>
      <c r="M45" s="117"/>
      <c r="N45" s="117"/>
      <c r="O45" s="117"/>
      <c r="P45" s="117"/>
      <c r="Q45" s="101"/>
      <c r="R45" s="29"/>
    </row>
    <row r="46" spans="1:18" s="30" customFormat="1" ht="15" x14ac:dyDescent="0.25">
      <c r="A46" s="29"/>
      <c r="B46" s="101"/>
      <c r="C46" s="101"/>
      <c r="D46" s="101"/>
      <c r="E46" s="101"/>
      <c r="F46" s="101"/>
      <c r="G46" s="101"/>
      <c r="H46" s="101"/>
      <c r="I46" s="101"/>
      <c r="J46" s="101"/>
      <c r="K46" s="124"/>
      <c r="L46" s="124"/>
      <c r="M46" s="124"/>
      <c r="N46" s="124"/>
      <c r="O46" s="124"/>
      <c r="P46" s="124"/>
      <c r="Q46" s="101"/>
      <c r="R46" s="29"/>
    </row>
    <row r="47" spans="1:18" s="30" customFormat="1" ht="15" x14ac:dyDescent="0.25">
      <c r="A47" s="29"/>
      <c r="B47" s="101"/>
      <c r="C47" s="101"/>
      <c r="D47" s="101"/>
      <c r="E47" s="101"/>
      <c r="F47" s="101"/>
      <c r="G47" s="101"/>
      <c r="H47" s="101"/>
      <c r="I47" s="101"/>
      <c r="J47" s="101"/>
      <c r="K47" s="124"/>
      <c r="L47" s="124"/>
      <c r="M47" s="124"/>
      <c r="N47" s="124"/>
      <c r="O47" s="124"/>
      <c r="P47" s="124"/>
      <c r="Q47" s="101"/>
      <c r="R47" s="29"/>
    </row>
    <row r="48" spans="1:18" s="30" customFormat="1" ht="15" x14ac:dyDescent="0.25">
      <c r="A48" s="29"/>
      <c r="B48" s="101"/>
      <c r="C48" s="101"/>
      <c r="D48" s="101"/>
      <c r="E48" s="101"/>
      <c r="F48" s="101"/>
      <c r="G48" s="101"/>
      <c r="H48" s="101"/>
      <c r="I48" s="101"/>
      <c r="J48" s="101"/>
      <c r="K48" s="124"/>
      <c r="L48" s="124"/>
      <c r="M48" s="124"/>
      <c r="N48" s="124"/>
      <c r="O48" s="124"/>
      <c r="P48" s="124"/>
      <c r="Q48" s="101"/>
      <c r="R48" s="29"/>
    </row>
    <row r="49" spans="1:18" s="30" customFormat="1" ht="15" x14ac:dyDescent="0.25">
      <c r="A49" s="29"/>
      <c r="B49" s="101"/>
      <c r="C49" s="101"/>
      <c r="D49" s="101"/>
      <c r="E49" s="101"/>
      <c r="F49" s="101"/>
      <c r="G49" s="101"/>
      <c r="H49" s="101"/>
      <c r="I49" s="101"/>
      <c r="J49" s="101"/>
      <c r="K49" s="124"/>
      <c r="L49" s="124"/>
      <c r="M49" s="124"/>
      <c r="N49" s="124"/>
      <c r="O49" s="124"/>
      <c r="P49" s="124"/>
      <c r="Q49" s="101"/>
      <c r="R49" s="29"/>
    </row>
    <row r="50" spans="1:18" s="30" customFormat="1" ht="15" x14ac:dyDescent="0.25">
      <c r="A50" s="29"/>
      <c r="B50" s="101"/>
      <c r="C50" s="101"/>
      <c r="D50" s="101"/>
      <c r="E50" s="101"/>
      <c r="F50" s="101"/>
      <c r="G50" s="101"/>
      <c r="H50" s="101"/>
      <c r="I50" s="101"/>
      <c r="J50" s="101"/>
      <c r="K50" s="124"/>
      <c r="L50" s="124"/>
      <c r="M50" s="124"/>
      <c r="N50" s="124"/>
      <c r="O50" s="124"/>
      <c r="P50" s="124"/>
      <c r="Q50" s="101"/>
      <c r="R50" s="29"/>
    </row>
    <row r="51" spans="1:18" s="30" customFormat="1" ht="20.25" thickBot="1" x14ac:dyDescent="0.35">
      <c r="A51" s="29"/>
      <c r="B51" s="101"/>
      <c r="C51" s="125" t="s">
        <v>120</v>
      </c>
      <c r="D51" s="125"/>
      <c r="E51" s="101"/>
      <c r="F51" s="101"/>
      <c r="G51" s="101"/>
      <c r="H51" s="101"/>
      <c r="I51" s="101"/>
      <c r="J51" s="101"/>
      <c r="K51" s="124"/>
      <c r="L51" s="124"/>
      <c r="M51" s="124"/>
      <c r="N51" s="124"/>
      <c r="O51" s="124"/>
      <c r="P51" s="124"/>
      <c r="Q51" s="101"/>
      <c r="R51" s="29"/>
    </row>
    <row r="52" spans="1:18" s="30" customFormat="1" ht="16.5" thickTop="1" thickBot="1" x14ac:dyDescent="0.3">
      <c r="A52" s="29"/>
      <c r="B52" s="101"/>
      <c r="C52" s="126" t="s">
        <v>60</v>
      </c>
      <c r="D52" s="126"/>
      <c r="E52" s="101"/>
      <c r="F52" s="127"/>
      <c r="G52" s="128"/>
      <c r="H52" s="101"/>
      <c r="I52" s="101"/>
      <c r="J52" s="101"/>
      <c r="K52" s="124"/>
      <c r="L52" s="124"/>
      <c r="M52" s="124"/>
      <c r="N52" s="124"/>
      <c r="O52" s="124"/>
      <c r="P52" s="124"/>
      <c r="Q52" s="101"/>
      <c r="R52" s="29"/>
    </row>
    <row r="53" spans="1:18" s="30" customFormat="1" ht="30" x14ac:dyDescent="0.25">
      <c r="A53" s="29"/>
      <c r="B53" s="101"/>
      <c r="C53" s="129" t="s">
        <v>61</v>
      </c>
      <c r="D53" s="129" t="s">
        <v>62</v>
      </c>
      <c r="E53" s="129" t="s">
        <v>63</v>
      </c>
      <c r="F53" s="129" t="s">
        <v>64</v>
      </c>
      <c r="G53" s="130"/>
      <c r="H53" s="101"/>
      <c r="I53" s="101"/>
      <c r="J53" s="101"/>
      <c r="K53" s="124"/>
      <c r="L53" s="124"/>
      <c r="M53" s="124"/>
      <c r="N53" s="124"/>
      <c r="O53" s="124"/>
      <c r="P53" s="124"/>
      <c r="Q53" s="101"/>
      <c r="R53" s="29"/>
    </row>
    <row r="54" spans="1:18" s="30" customFormat="1" ht="15" x14ac:dyDescent="0.25">
      <c r="A54" s="29"/>
      <c r="B54" s="101"/>
      <c r="C54" s="88">
        <f>P12</f>
        <v>3</v>
      </c>
      <c r="D54" s="88">
        <f>P10</f>
        <v>3</v>
      </c>
      <c r="E54" s="88">
        <f>P8</f>
        <v>2</v>
      </c>
      <c r="F54" s="88">
        <f>P6</f>
        <v>2</v>
      </c>
      <c r="G54" s="131" t="s">
        <v>65</v>
      </c>
      <c r="H54" s="101"/>
      <c r="I54" s="101"/>
      <c r="J54" s="101"/>
      <c r="K54" s="124"/>
      <c r="L54" s="124"/>
      <c r="M54" s="124"/>
      <c r="N54" s="124"/>
      <c r="O54" s="124"/>
      <c r="P54" s="124"/>
      <c r="Q54" s="101"/>
      <c r="R54" s="29"/>
    </row>
    <row r="55" spans="1:18" s="30" customFormat="1" ht="15" x14ac:dyDescent="0.25">
      <c r="A55" s="29"/>
      <c r="B55" s="101"/>
      <c r="C55" s="89">
        <f>P13</f>
        <v>8</v>
      </c>
      <c r="D55" s="89">
        <f>P11</f>
        <v>8</v>
      </c>
      <c r="E55" s="89">
        <f>P9</f>
        <v>3.4</v>
      </c>
      <c r="F55" s="89">
        <f>P7</f>
        <v>2.5</v>
      </c>
      <c r="G55" s="131" t="s">
        <v>55</v>
      </c>
      <c r="H55" s="101"/>
      <c r="I55" s="101"/>
      <c r="J55" s="101"/>
      <c r="K55" s="124"/>
      <c r="L55" s="124"/>
      <c r="M55" s="124"/>
      <c r="N55" s="124"/>
      <c r="O55" s="124"/>
      <c r="P55" s="124"/>
      <c r="Q55" s="101"/>
      <c r="R55" s="29"/>
    </row>
    <row r="56" spans="1:18" s="30" customFormat="1" ht="15" x14ac:dyDescent="0.25">
      <c r="A56" s="29"/>
      <c r="B56" s="101"/>
      <c r="C56" s="86">
        <f>C54/$C$54</f>
        <v>1</v>
      </c>
      <c r="D56" s="86">
        <f>D54/$C$54</f>
        <v>1</v>
      </c>
      <c r="E56" s="86">
        <f>E54/$C$54</f>
        <v>0.66666666666666663</v>
      </c>
      <c r="F56" s="86">
        <f>F54/$C$54</f>
        <v>0.66666666666666663</v>
      </c>
      <c r="G56" s="131" t="s">
        <v>65</v>
      </c>
      <c r="H56" s="101"/>
      <c r="I56" s="101"/>
      <c r="J56" s="101"/>
      <c r="K56" s="124"/>
      <c r="L56" s="124"/>
      <c r="M56" s="124"/>
      <c r="N56" s="124"/>
      <c r="O56" s="124"/>
      <c r="P56" s="124"/>
      <c r="Q56" s="101"/>
      <c r="R56" s="29"/>
    </row>
    <row r="57" spans="1:18" s="30" customFormat="1" ht="15" x14ac:dyDescent="0.25">
      <c r="A57" s="29"/>
      <c r="B57" s="101"/>
      <c r="C57" s="87">
        <f>C55/$C$55</f>
        <v>1</v>
      </c>
      <c r="D57" s="87">
        <f>D55/$C$55</f>
        <v>1</v>
      </c>
      <c r="E57" s="87">
        <f>E55/$C$55</f>
        <v>0.42499999999999999</v>
      </c>
      <c r="F57" s="87">
        <f>F55/$C$55</f>
        <v>0.3125</v>
      </c>
      <c r="G57" s="131" t="s">
        <v>66</v>
      </c>
      <c r="H57" s="101"/>
      <c r="I57" s="101"/>
      <c r="J57" s="101"/>
      <c r="K57" s="124"/>
      <c r="L57" s="124"/>
      <c r="M57" s="124"/>
      <c r="N57" s="124"/>
      <c r="O57" s="124"/>
      <c r="P57" s="124"/>
      <c r="Q57" s="101"/>
      <c r="R57" s="29"/>
    </row>
    <row r="58" spans="1:18" s="30" customFormat="1" ht="15" x14ac:dyDescent="0.25">
      <c r="A58" s="29"/>
      <c r="B58" s="101"/>
      <c r="C58" s="101"/>
      <c r="D58" s="101"/>
      <c r="E58" s="101"/>
      <c r="F58" s="101"/>
      <c r="G58" s="101"/>
      <c r="H58" s="101"/>
      <c r="I58" s="101"/>
      <c r="J58" s="101"/>
      <c r="K58" s="124"/>
      <c r="L58" s="124"/>
      <c r="M58" s="124"/>
      <c r="N58" s="124"/>
      <c r="O58" s="124"/>
      <c r="P58" s="124"/>
      <c r="Q58" s="101"/>
      <c r="R58" s="29"/>
    </row>
    <row r="59" spans="1:18" s="30" customFormat="1" ht="15" x14ac:dyDescent="0.25">
      <c r="A59" s="29"/>
      <c r="B59" s="101"/>
      <c r="C59" s="101"/>
      <c r="D59" s="101"/>
      <c r="E59" s="101"/>
      <c r="F59" s="101"/>
      <c r="G59" s="101"/>
      <c r="H59" s="101"/>
      <c r="I59" s="101"/>
      <c r="J59" s="101"/>
      <c r="K59" s="124"/>
      <c r="L59" s="124"/>
      <c r="M59" s="124"/>
      <c r="N59" s="124"/>
      <c r="O59" s="124"/>
      <c r="P59" s="124"/>
      <c r="Q59" s="101"/>
      <c r="R59" s="29"/>
    </row>
    <row r="60" spans="1:18" s="30" customFormat="1" ht="15" x14ac:dyDescent="0.25">
      <c r="A60" s="29"/>
      <c r="B60" s="101"/>
      <c r="C60" s="101"/>
      <c r="D60" s="101"/>
      <c r="E60" s="101"/>
      <c r="F60" s="101"/>
      <c r="G60" s="101"/>
      <c r="H60" s="101"/>
      <c r="I60" s="101"/>
      <c r="J60" s="101"/>
      <c r="K60" s="124"/>
      <c r="L60" s="124"/>
      <c r="M60" s="124"/>
      <c r="N60" s="124"/>
      <c r="O60" s="124"/>
      <c r="P60" s="124"/>
      <c r="Q60" s="101"/>
      <c r="R60" s="29"/>
    </row>
    <row r="61" spans="1:18" s="30" customFormat="1" ht="15" x14ac:dyDescent="0.25">
      <c r="A61" s="29"/>
      <c r="B61" s="101"/>
      <c r="C61" s="101"/>
      <c r="D61" s="101"/>
      <c r="E61" s="101"/>
      <c r="F61" s="101"/>
      <c r="G61" s="101"/>
      <c r="H61" s="101"/>
      <c r="I61" s="101"/>
      <c r="J61" s="101"/>
      <c r="K61" s="124"/>
      <c r="L61" s="124"/>
      <c r="M61" s="124"/>
      <c r="N61" s="124"/>
      <c r="O61" s="124"/>
      <c r="P61" s="124"/>
      <c r="Q61" s="101"/>
      <c r="R61" s="29"/>
    </row>
    <row r="62" spans="1:18" s="30" customFormat="1" ht="15" x14ac:dyDescent="0.25">
      <c r="A62" s="29"/>
      <c r="B62" s="101"/>
      <c r="C62" s="101"/>
      <c r="D62" s="101"/>
      <c r="E62" s="101"/>
      <c r="F62" s="101"/>
      <c r="G62" s="101"/>
      <c r="H62" s="101"/>
      <c r="I62" s="101"/>
      <c r="J62" s="101"/>
      <c r="K62" s="124"/>
      <c r="L62" s="124"/>
      <c r="M62" s="124"/>
      <c r="N62" s="124"/>
      <c r="O62" s="124"/>
      <c r="P62" s="124"/>
      <c r="Q62" s="101"/>
      <c r="R62" s="29"/>
    </row>
    <row r="63" spans="1:18" s="30" customFormat="1" ht="15" x14ac:dyDescent="0.25">
      <c r="A63" s="29"/>
      <c r="B63" s="101"/>
      <c r="C63" s="101"/>
      <c r="D63" s="101"/>
      <c r="E63" s="101"/>
      <c r="F63" s="101"/>
      <c r="G63" s="101"/>
      <c r="H63" s="101"/>
      <c r="I63" s="101"/>
      <c r="J63" s="101"/>
      <c r="K63" s="124"/>
      <c r="L63" s="124"/>
      <c r="M63" s="124"/>
      <c r="N63" s="124"/>
      <c r="O63" s="124"/>
      <c r="P63" s="124"/>
      <c r="Q63" s="101"/>
      <c r="R63" s="29"/>
    </row>
    <row r="64" spans="1:18" s="30" customFormat="1" ht="15" x14ac:dyDescent="0.25">
      <c r="A64" s="29"/>
      <c r="B64" s="101"/>
      <c r="C64" s="101"/>
      <c r="D64" s="101"/>
      <c r="E64" s="101"/>
      <c r="F64" s="101"/>
      <c r="G64" s="101"/>
      <c r="H64" s="101"/>
      <c r="I64" s="101"/>
      <c r="J64" s="101"/>
      <c r="K64" s="117"/>
      <c r="L64" s="117"/>
      <c r="M64" s="117"/>
      <c r="N64" s="117"/>
      <c r="O64" s="117"/>
      <c r="P64" s="117"/>
      <c r="Q64" s="101"/>
      <c r="R64" s="29"/>
    </row>
    <row r="65" spans="1:18" s="30" customFormat="1" ht="15" x14ac:dyDescent="0.25">
      <c r="A65" s="29"/>
      <c r="B65" s="101"/>
      <c r="C65" s="101"/>
      <c r="D65" s="101"/>
      <c r="E65" s="101"/>
      <c r="F65" s="101"/>
      <c r="G65" s="101"/>
      <c r="H65" s="101"/>
      <c r="I65" s="101"/>
      <c r="J65" s="101"/>
      <c r="K65" s="124"/>
      <c r="L65" s="124"/>
      <c r="M65" s="124"/>
      <c r="N65" s="124"/>
      <c r="O65" s="124"/>
      <c r="P65" s="124"/>
      <c r="Q65" s="101"/>
      <c r="R65" s="29"/>
    </row>
    <row r="66" spans="1:18" s="30" customFormat="1" ht="15" x14ac:dyDescent="0.25">
      <c r="A66" s="29"/>
      <c r="B66" s="101"/>
      <c r="C66" s="101"/>
      <c r="D66" s="101"/>
      <c r="E66" s="101"/>
      <c r="F66" s="101"/>
      <c r="G66" s="101"/>
      <c r="H66" s="101"/>
      <c r="I66" s="101"/>
      <c r="J66" s="101"/>
      <c r="K66" s="124"/>
      <c r="L66" s="124"/>
      <c r="M66" s="124"/>
      <c r="N66" s="124"/>
      <c r="O66" s="124"/>
      <c r="P66" s="124"/>
      <c r="Q66" s="101"/>
      <c r="R66" s="29"/>
    </row>
    <row r="67" spans="1:18" s="30" customFormat="1" ht="15" x14ac:dyDescent="0.25">
      <c r="A67" s="29"/>
      <c r="B67" s="101"/>
      <c r="C67" s="101"/>
      <c r="D67" s="101"/>
      <c r="E67" s="101"/>
      <c r="F67" s="101"/>
      <c r="G67" s="101"/>
      <c r="H67" s="101"/>
      <c r="I67" s="101"/>
      <c r="J67" s="101"/>
      <c r="K67" s="124"/>
      <c r="L67" s="124"/>
      <c r="M67" s="124"/>
      <c r="N67" s="124"/>
      <c r="O67" s="124"/>
      <c r="P67" s="124"/>
      <c r="Q67" s="101"/>
      <c r="R67" s="29"/>
    </row>
    <row r="68" spans="1:18" s="30" customFormat="1" ht="15" x14ac:dyDescent="0.25">
      <c r="A68" s="29"/>
      <c r="B68" s="101"/>
      <c r="C68" s="101"/>
      <c r="D68" s="101"/>
      <c r="E68" s="101"/>
      <c r="F68" s="101"/>
      <c r="G68" s="101"/>
      <c r="H68" s="101"/>
      <c r="I68" s="101"/>
      <c r="J68" s="101"/>
      <c r="K68" s="124"/>
      <c r="L68" s="124"/>
      <c r="M68" s="124"/>
      <c r="N68" s="124"/>
      <c r="O68" s="124"/>
      <c r="P68" s="124"/>
      <c r="Q68" s="101"/>
      <c r="R68" s="29"/>
    </row>
    <row r="69" spans="1:18" s="30" customFormat="1" ht="15" x14ac:dyDescent="0.25">
      <c r="A69" s="29"/>
      <c r="B69" s="101"/>
      <c r="C69" s="101"/>
      <c r="D69" s="101"/>
      <c r="E69" s="101"/>
      <c r="F69" s="101"/>
      <c r="G69" s="101"/>
      <c r="H69" s="101"/>
      <c r="I69" s="101"/>
      <c r="J69" s="101"/>
      <c r="K69" s="117"/>
      <c r="L69" s="117"/>
      <c r="M69" s="117"/>
      <c r="N69" s="117"/>
      <c r="O69" s="117"/>
      <c r="P69" s="117"/>
      <c r="Q69" s="101"/>
      <c r="R69" s="29"/>
    </row>
    <row r="70" spans="1:18" s="30" customFormat="1" ht="15" x14ac:dyDescent="0.25">
      <c r="A70" s="29"/>
      <c r="B70" s="101"/>
      <c r="C70" s="101"/>
      <c r="D70" s="101"/>
      <c r="E70" s="101"/>
      <c r="F70" s="101"/>
      <c r="G70" s="101"/>
      <c r="H70" s="101"/>
      <c r="I70" s="101"/>
      <c r="J70" s="101"/>
      <c r="K70" s="124"/>
      <c r="L70" s="124"/>
      <c r="M70" s="124"/>
      <c r="N70" s="124"/>
      <c r="O70" s="124"/>
      <c r="P70" s="124"/>
      <c r="Q70" s="101"/>
      <c r="R70" s="29"/>
    </row>
    <row r="71" spans="1:18" s="30" customFormat="1" ht="15" x14ac:dyDescent="0.25">
      <c r="A71" s="29"/>
      <c r="B71" s="101"/>
      <c r="C71" s="101"/>
      <c r="D71" s="101"/>
      <c r="E71" s="101"/>
      <c r="F71" s="101"/>
      <c r="G71" s="101"/>
      <c r="H71" s="101"/>
      <c r="I71" s="101"/>
      <c r="J71" s="101"/>
      <c r="K71" s="117"/>
      <c r="L71" s="117"/>
      <c r="M71" s="117"/>
      <c r="N71" s="117"/>
      <c r="O71" s="117"/>
      <c r="P71" s="117"/>
      <c r="Q71" s="101"/>
      <c r="R71" s="29"/>
    </row>
    <row r="72" spans="1:18" s="30" customFormat="1" ht="15" x14ac:dyDescent="0.25">
      <c r="A72" s="29"/>
      <c r="B72" s="101"/>
      <c r="C72" s="79"/>
      <c r="D72" s="79"/>
      <c r="E72" s="79"/>
      <c r="F72" s="79"/>
      <c r="G72" s="79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29"/>
    </row>
    <row r="73" spans="1:18" s="30" customFormat="1" ht="14.25" customHeight="1" x14ac:dyDescent="0.25">
      <c r="A73" s="29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29"/>
    </row>
    <row r="74" spans="1:18" s="30" customFormat="1" ht="15" customHeight="1" x14ac:dyDescent="0.25">
      <c r="A74" s="29"/>
      <c r="B74" s="101"/>
      <c r="C74" s="79"/>
      <c r="D74" s="79"/>
      <c r="E74" s="79"/>
      <c r="F74" s="101"/>
      <c r="G74" s="216" t="s">
        <v>67</v>
      </c>
      <c r="H74" s="216"/>
      <c r="I74" s="79"/>
      <c r="J74" s="79"/>
      <c r="K74" s="216" t="s">
        <v>68</v>
      </c>
      <c r="L74" s="216"/>
      <c r="M74" s="101"/>
      <c r="N74" s="101"/>
      <c r="O74" s="101"/>
      <c r="P74" s="101"/>
      <c r="Q74" s="101"/>
      <c r="R74" s="29"/>
    </row>
    <row r="75" spans="1:18" s="30" customFormat="1" ht="21.75" customHeight="1" thickBot="1" x14ac:dyDescent="0.3">
      <c r="A75" s="29"/>
      <c r="B75" s="101"/>
      <c r="C75" s="79"/>
      <c r="D75" s="79"/>
      <c r="E75" s="79"/>
      <c r="F75" s="101"/>
      <c r="G75" s="217"/>
      <c r="H75" s="217"/>
      <c r="I75" s="79"/>
      <c r="J75" s="79"/>
      <c r="K75" s="217"/>
      <c r="L75" s="217"/>
      <c r="M75" s="101"/>
      <c r="N75" s="101"/>
      <c r="O75" s="101"/>
      <c r="P75" s="101"/>
      <c r="Q75" s="101"/>
      <c r="R75" s="29"/>
    </row>
    <row r="76" spans="1:18" s="30" customFormat="1" ht="15.75" thickTop="1" x14ac:dyDescent="0.25">
      <c r="A76" s="29"/>
      <c r="B76" s="101"/>
      <c r="C76" s="79"/>
      <c r="D76" s="79"/>
      <c r="E76" s="79"/>
      <c r="F76" s="101"/>
      <c r="G76" s="101"/>
      <c r="H76" s="101"/>
      <c r="I76" s="79"/>
      <c r="J76" s="79"/>
      <c r="K76" s="101"/>
      <c r="L76" s="101"/>
      <c r="M76" s="101"/>
      <c r="N76" s="101"/>
      <c r="O76" s="101"/>
      <c r="P76" s="101"/>
      <c r="Q76" s="101"/>
      <c r="R76" s="29"/>
    </row>
    <row r="77" spans="1:18" s="30" customFormat="1" ht="15.75" thickBot="1" x14ac:dyDescent="0.3">
      <c r="A77" s="29"/>
      <c r="B77" s="101"/>
      <c r="C77" s="79"/>
      <c r="D77" s="79"/>
      <c r="E77" s="79"/>
      <c r="F77" s="101"/>
      <c r="G77" s="126" t="s">
        <v>53</v>
      </c>
      <c r="H77" s="126" t="s">
        <v>54</v>
      </c>
      <c r="I77" s="132" t="s">
        <v>69</v>
      </c>
      <c r="J77" s="79"/>
      <c r="K77" s="126" t="s">
        <v>53</v>
      </c>
      <c r="L77" s="126" t="s">
        <v>54</v>
      </c>
      <c r="M77" s="101"/>
      <c r="N77" s="101"/>
      <c r="O77" s="101"/>
      <c r="P77" s="101"/>
      <c r="Q77" s="101"/>
      <c r="R77" s="29"/>
    </row>
    <row r="78" spans="1:18" s="30" customFormat="1" ht="15" x14ac:dyDescent="0.25">
      <c r="A78" s="29"/>
      <c r="B78" s="101"/>
      <c r="C78" s="79"/>
      <c r="D78" s="79"/>
      <c r="E78" s="79"/>
      <c r="F78" s="133" t="s">
        <v>40</v>
      </c>
      <c r="G78" s="101">
        <f>COUNTIFS('Lista projektów wiatrowych'!$G:$G,"="&amp;F78)</f>
        <v>0</v>
      </c>
      <c r="H78" s="134">
        <f>SUMIFS('Lista projektów wiatrowych'!$H:$H,'Lista projektów wiatrowych'!$G:$G,"="&amp;F78)/1000</f>
        <v>0</v>
      </c>
      <c r="I78" s="135">
        <f>G78-K78</f>
        <v>0</v>
      </c>
      <c r="J78" s="136">
        <f>H78-L78</f>
        <v>0</v>
      </c>
      <c r="K78" s="101">
        <f>COUNTIFS('Lista projektów wiatrowych'!$G:$G,"="&amp;F78,'Lista projektów wiatrowych'!$I:$I,"&lt;&gt;"&amp;"NIE")</f>
        <v>0</v>
      </c>
      <c r="L78" s="134">
        <f>SUMIFS('Lista projektów wiatrowych'!$H:$H,'Lista projektów wiatrowych'!$G:$G,"="&amp;F78,'Lista projektów wiatrowych'!$I:$I,"&lt;&gt;"&amp;"NIE")/1000</f>
        <v>0</v>
      </c>
      <c r="M78" s="101"/>
      <c r="N78" s="101"/>
      <c r="O78" s="101"/>
      <c r="P78" s="101"/>
      <c r="Q78" s="101"/>
      <c r="R78" s="29"/>
    </row>
    <row r="79" spans="1:18" s="30" customFormat="1" ht="15" x14ac:dyDescent="0.25">
      <c r="A79" s="29"/>
      <c r="B79" s="101"/>
      <c r="C79" s="79"/>
      <c r="D79" s="79"/>
      <c r="E79" s="79"/>
      <c r="F79" s="133" t="s">
        <v>26</v>
      </c>
      <c r="G79" s="101">
        <f>COUNTIFS('Lista projektów wiatrowych'!$G:$G,"="&amp;F79)</f>
        <v>2</v>
      </c>
      <c r="H79" s="134">
        <f>SUMIFS('Lista projektów wiatrowych'!$H:$H,'Lista projektów wiatrowych'!$G:$G,"="&amp;F79)/1000</f>
        <v>7.1</v>
      </c>
      <c r="I79" s="135">
        <f t="shared" ref="I79:J93" si="0">G79-K79</f>
        <v>0</v>
      </c>
      <c r="J79" s="136">
        <f t="shared" si="0"/>
        <v>0</v>
      </c>
      <c r="K79" s="101">
        <f>COUNTIFS('Lista projektów wiatrowych'!$G:$G,"="&amp;F79,'Lista projektów wiatrowych'!$I:$I,"&lt;&gt;"&amp;"NIE")</f>
        <v>2</v>
      </c>
      <c r="L79" s="134">
        <f>SUMIFS('Lista projektów wiatrowych'!$H:$H,'Lista projektów wiatrowych'!$G:$G,"="&amp;F79,'Lista projektów wiatrowych'!$I:$I,"&lt;&gt;"&amp;"NIE")/1000</f>
        <v>7.1</v>
      </c>
      <c r="M79" s="101"/>
      <c r="N79" s="101"/>
      <c r="O79" s="101"/>
      <c r="P79" s="101"/>
      <c r="Q79" s="101"/>
      <c r="R79" s="29"/>
    </row>
    <row r="80" spans="1:18" s="30" customFormat="1" ht="15" x14ac:dyDescent="0.25">
      <c r="A80" s="29"/>
      <c r="B80" s="101"/>
      <c r="C80" s="79"/>
      <c r="D80" s="79"/>
      <c r="E80" s="79"/>
      <c r="F80" s="133" t="s">
        <v>37</v>
      </c>
      <c r="G80" s="101">
        <f>COUNTIFS('Lista projektów wiatrowych'!$G:$G,"="&amp;F80)</f>
        <v>0</v>
      </c>
      <c r="H80" s="134">
        <f>SUMIFS('Lista projektów wiatrowych'!$H:$H,'Lista projektów wiatrowych'!$G:$G,"="&amp;F80)/1000</f>
        <v>0</v>
      </c>
      <c r="I80" s="135">
        <f t="shared" si="0"/>
        <v>0</v>
      </c>
      <c r="J80" s="136">
        <f t="shared" si="0"/>
        <v>0</v>
      </c>
      <c r="K80" s="101">
        <f>COUNTIFS('Lista projektów wiatrowych'!$G:$G,"="&amp;F80,'Lista projektów wiatrowych'!$I:$I,"&lt;&gt;"&amp;"NIE")</f>
        <v>0</v>
      </c>
      <c r="L80" s="134">
        <f>SUMIFS('Lista projektów wiatrowych'!$H:$H,'Lista projektów wiatrowych'!$G:$G,"="&amp;F80,'Lista projektów wiatrowych'!$I:$I,"&lt;&gt;"&amp;"NIE")/1000</f>
        <v>0</v>
      </c>
      <c r="M80" s="101"/>
      <c r="N80" s="101"/>
      <c r="O80" s="101"/>
      <c r="P80" s="101"/>
      <c r="Q80" s="101"/>
      <c r="R80" s="29"/>
    </row>
    <row r="81" spans="1:18" s="30" customFormat="1" ht="15" x14ac:dyDescent="0.25">
      <c r="A81" s="29"/>
      <c r="B81" s="101"/>
      <c r="C81" s="79"/>
      <c r="D81" s="79"/>
      <c r="E81" s="79"/>
      <c r="F81" s="133" t="s">
        <v>35</v>
      </c>
      <c r="G81" s="101">
        <f>COUNTIFS('Lista projektów wiatrowych'!$G:$G,"="&amp;F81)</f>
        <v>0</v>
      </c>
      <c r="H81" s="134">
        <f>SUMIFS('Lista projektów wiatrowych'!$H:$H,'Lista projektów wiatrowych'!$G:$G,"="&amp;F81)/1000</f>
        <v>0</v>
      </c>
      <c r="I81" s="135">
        <f t="shared" si="0"/>
        <v>0</v>
      </c>
      <c r="J81" s="136">
        <f t="shared" si="0"/>
        <v>0</v>
      </c>
      <c r="K81" s="101">
        <f>COUNTIFS('Lista projektów wiatrowych'!$G:$G,"="&amp;F81,'Lista projektów wiatrowych'!$I:$I,"&lt;&gt;"&amp;"NIE")</f>
        <v>0</v>
      </c>
      <c r="L81" s="134">
        <f>SUMIFS('Lista projektów wiatrowych'!$H:$H,'Lista projektów wiatrowych'!$G:$G,"="&amp;F81,'Lista projektów wiatrowych'!$I:$I,"&lt;&gt;"&amp;"NIE")/1000</f>
        <v>0</v>
      </c>
      <c r="M81" s="101"/>
      <c r="N81" s="101"/>
      <c r="O81" s="101"/>
      <c r="P81" s="101"/>
      <c r="Q81" s="101"/>
      <c r="R81" s="29"/>
    </row>
    <row r="82" spans="1:18" s="30" customFormat="1" ht="15" x14ac:dyDescent="0.25">
      <c r="A82" s="29"/>
      <c r="B82" s="101"/>
      <c r="C82" s="79"/>
      <c r="D82" s="79"/>
      <c r="E82" s="79"/>
      <c r="F82" s="133" t="s">
        <v>36</v>
      </c>
      <c r="G82" s="101">
        <f>COUNTIFS('Lista projektów wiatrowych'!$G:$G,"="&amp;F82)</f>
        <v>0</v>
      </c>
      <c r="H82" s="134">
        <f>SUMIFS('Lista projektów wiatrowych'!$H:$H,'Lista projektów wiatrowych'!$G:$G,"="&amp;F82)/1000</f>
        <v>0</v>
      </c>
      <c r="I82" s="135">
        <f t="shared" si="0"/>
        <v>0</v>
      </c>
      <c r="J82" s="136">
        <f t="shared" si="0"/>
        <v>0</v>
      </c>
      <c r="K82" s="101">
        <f>COUNTIFS('Lista projektów wiatrowych'!$G:$G,"="&amp;F82,'Lista projektów wiatrowych'!$I:$I,"&lt;&gt;"&amp;"NIE")</f>
        <v>0</v>
      </c>
      <c r="L82" s="134">
        <f>SUMIFS('Lista projektów wiatrowych'!$H:$H,'Lista projektów wiatrowych'!$G:$G,"="&amp;F82,'Lista projektów wiatrowych'!$I:$I,"&lt;&gt;"&amp;"NIE")/1000</f>
        <v>0</v>
      </c>
      <c r="M82" s="101"/>
      <c r="N82" s="101"/>
      <c r="O82" s="101"/>
      <c r="P82" s="101"/>
      <c r="Q82" s="101"/>
      <c r="R82" s="29"/>
    </row>
    <row r="83" spans="1:18" s="30" customFormat="1" ht="15" x14ac:dyDescent="0.25">
      <c r="A83" s="29"/>
      <c r="B83" s="101"/>
      <c r="C83" s="79"/>
      <c r="D83" s="79"/>
      <c r="E83" s="79"/>
      <c r="F83" s="133" t="s">
        <v>39</v>
      </c>
      <c r="G83" s="101">
        <f>COUNTIFS('Lista projektów wiatrowych'!$G:$G,"="&amp;F83)</f>
        <v>0</v>
      </c>
      <c r="H83" s="134">
        <f>SUMIFS('Lista projektów wiatrowych'!$H:$H,'Lista projektów wiatrowych'!$G:$G,"="&amp;F83)/1000</f>
        <v>0</v>
      </c>
      <c r="I83" s="135">
        <f t="shared" si="0"/>
        <v>0</v>
      </c>
      <c r="J83" s="136">
        <f t="shared" si="0"/>
        <v>0</v>
      </c>
      <c r="K83" s="101">
        <f>COUNTIFS('Lista projektów wiatrowych'!$G:$G,"="&amp;F83,'Lista projektów wiatrowych'!$I:$I,"&lt;&gt;"&amp;"NIE")</f>
        <v>0</v>
      </c>
      <c r="L83" s="134">
        <f>SUMIFS('Lista projektów wiatrowych'!$H:$H,'Lista projektów wiatrowych'!$G:$G,"="&amp;F83,'Lista projektów wiatrowych'!$I:$I,"&lt;&gt;"&amp;"NIE")/1000</f>
        <v>0</v>
      </c>
      <c r="M83" s="101"/>
      <c r="N83" s="101"/>
      <c r="O83" s="101"/>
      <c r="P83" s="101"/>
      <c r="Q83" s="101"/>
      <c r="R83" s="29"/>
    </row>
    <row r="84" spans="1:18" s="30" customFormat="1" ht="15" x14ac:dyDescent="0.25">
      <c r="A84" s="29"/>
      <c r="B84" s="101"/>
      <c r="C84" s="79"/>
      <c r="D84" s="79"/>
      <c r="E84" s="79"/>
      <c r="F84" s="133" t="s">
        <v>49</v>
      </c>
      <c r="G84" s="101">
        <f>COUNTIFS('Lista projektów wiatrowych'!$G:$G,"="&amp;F84)</f>
        <v>0</v>
      </c>
      <c r="H84" s="134">
        <f>SUMIFS('Lista projektów wiatrowych'!$H:$H,'Lista projektów wiatrowych'!$G:$G,"="&amp;F84)/1000</f>
        <v>0</v>
      </c>
      <c r="I84" s="135">
        <f t="shared" si="0"/>
        <v>0</v>
      </c>
      <c r="J84" s="136">
        <f t="shared" si="0"/>
        <v>0</v>
      </c>
      <c r="K84" s="101">
        <f>COUNTIFS('Lista projektów wiatrowych'!$G:$G,"="&amp;F84,'Lista projektów wiatrowych'!$I:$I,"&lt;&gt;"&amp;"NIE")</f>
        <v>0</v>
      </c>
      <c r="L84" s="134">
        <f>SUMIFS('Lista projektów wiatrowych'!$H:$H,'Lista projektów wiatrowych'!$G:$G,"="&amp;F84,'Lista projektów wiatrowych'!$I:$I,"&lt;&gt;"&amp;"NIE")/1000</f>
        <v>0</v>
      </c>
      <c r="M84" s="101"/>
      <c r="N84" s="101"/>
      <c r="O84" s="101"/>
      <c r="P84" s="101"/>
      <c r="Q84" s="101"/>
      <c r="R84" s="29"/>
    </row>
    <row r="85" spans="1:18" s="30" customFormat="1" ht="15" x14ac:dyDescent="0.25">
      <c r="A85" s="29"/>
      <c r="B85" s="101"/>
      <c r="C85" s="79"/>
      <c r="D85" s="79"/>
      <c r="E85" s="79"/>
      <c r="F85" s="133" t="s">
        <v>38</v>
      </c>
      <c r="G85" s="101">
        <f>COUNTIFS('Lista projektów wiatrowych'!$G:$G,"="&amp;F85)</f>
        <v>0</v>
      </c>
      <c r="H85" s="134">
        <f>SUMIFS('Lista projektów wiatrowych'!$H:$H,'Lista projektów wiatrowych'!$G:$G,"="&amp;F85)/1000</f>
        <v>0</v>
      </c>
      <c r="I85" s="135">
        <f t="shared" si="0"/>
        <v>0</v>
      </c>
      <c r="J85" s="136">
        <f t="shared" si="0"/>
        <v>0</v>
      </c>
      <c r="K85" s="101">
        <f>COUNTIFS('Lista projektów wiatrowych'!$G:$G,"="&amp;F85,'Lista projektów wiatrowych'!$I:$I,"&lt;&gt;"&amp;"NIE")</f>
        <v>0</v>
      </c>
      <c r="L85" s="134">
        <f>SUMIFS('Lista projektów wiatrowych'!$H:$H,'Lista projektów wiatrowych'!$G:$G,"="&amp;F85,'Lista projektów wiatrowych'!$I:$I,"&lt;&gt;"&amp;"NIE")/1000</f>
        <v>0</v>
      </c>
      <c r="M85" s="101"/>
      <c r="N85" s="101"/>
      <c r="O85" s="101"/>
      <c r="P85" s="101"/>
      <c r="Q85" s="101"/>
      <c r="R85" s="29"/>
    </row>
    <row r="86" spans="1:18" s="30" customFormat="1" ht="15" x14ac:dyDescent="0.25">
      <c r="A86" s="29"/>
      <c r="B86" s="101"/>
      <c r="C86" s="79"/>
      <c r="D86" s="79"/>
      <c r="E86" s="79"/>
      <c r="F86" s="133" t="s">
        <v>24</v>
      </c>
      <c r="G86" s="101">
        <f>COUNTIFS('Lista projektów wiatrowych'!$G:$G,"="&amp;F86)</f>
        <v>0</v>
      </c>
      <c r="H86" s="134">
        <f>SUMIFS('Lista projektów wiatrowych'!$H:$H,'Lista projektów wiatrowych'!$G:$G,"="&amp;F86)/1000</f>
        <v>0</v>
      </c>
      <c r="I86" s="135">
        <f t="shared" si="0"/>
        <v>0</v>
      </c>
      <c r="J86" s="136">
        <f t="shared" si="0"/>
        <v>0</v>
      </c>
      <c r="K86" s="101">
        <f>COUNTIFS('Lista projektów wiatrowych'!$G:$G,"="&amp;F86,'Lista projektów wiatrowych'!$I:$I,"&lt;&gt;"&amp;"NIE")</f>
        <v>0</v>
      </c>
      <c r="L86" s="134">
        <f>SUMIFS('Lista projektów wiatrowych'!$H:$H,'Lista projektów wiatrowych'!$G:$G,"="&amp;F86,'Lista projektów wiatrowych'!$I:$I,"&lt;&gt;"&amp;"NIE")/1000</f>
        <v>0</v>
      </c>
      <c r="M86" s="101"/>
      <c r="N86" s="101"/>
      <c r="O86" s="101"/>
      <c r="P86" s="101"/>
      <c r="Q86" s="101"/>
      <c r="R86" s="29"/>
    </row>
    <row r="87" spans="1:18" s="30" customFormat="1" ht="15" x14ac:dyDescent="0.25">
      <c r="A87" s="29"/>
      <c r="B87" s="101"/>
      <c r="C87" s="79"/>
      <c r="D87" s="79"/>
      <c r="E87" s="79"/>
      <c r="F87" s="133" t="s">
        <v>41</v>
      </c>
      <c r="G87" s="101">
        <f>COUNTIFS('Lista projektów wiatrowych'!$G:$G,"="&amp;F87)</f>
        <v>0</v>
      </c>
      <c r="H87" s="134">
        <f>SUMIFS('Lista projektów wiatrowych'!$H:$H,'Lista projektów wiatrowych'!$G:$G,"="&amp;F87)/1000</f>
        <v>0</v>
      </c>
      <c r="I87" s="135">
        <f t="shared" si="0"/>
        <v>0</v>
      </c>
      <c r="J87" s="136">
        <f t="shared" si="0"/>
        <v>0</v>
      </c>
      <c r="K87" s="101">
        <f>COUNTIFS('Lista projektów wiatrowych'!$G:$G,"="&amp;F87,'Lista projektów wiatrowych'!$I:$I,"&lt;&gt;"&amp;"NIE")</f>
        <v>0</v>
      </c>
      <c r="L87" s="134">
        <f>SUMIFS('Lista projektów wiatrowych'!$H:$H,'Lista projektów wiatrowych'!$G:$G,"="&amp;F87,'Lista projektów wiatrowych'!$I:$I,"&lt;&gt;"&amp;"NIE")/1000</f>
        <v>0</v>
      </c>
      <c r="M87" s="101"/>
      <c r="N87" s="101"/>
      <c r="O87" s="101"/>
      <c r="P87" s="101"/>
      <c r="Q87" s="101"/>
      <c r="R87" s="29"/>
    </row>
    <row r="88" spans="1:18" s="30" customFormat="1" ht="15" x14ac:dyDescent="0.25">
      <c r="A88" s="29"/>
      <c r="B88" s="101"/>
      <c r="C88" s="79"/>
      <c r="D88" s="79"/>
      <c r="E88" s="79"/>
      <c r="F88" s="133" t="s">
        <v>25</v>
      </c>
      <c r="G88" s="101">
        <f>COUNTIFS('Lista projektów wiatrowych'!$G:$G,"="&amp;F88)</f>
        <v>0</v>
      </c>
      <c r="H88" s="134">
        <f>SUMIFS('Lista projektów wiatrowych'!$H:$H,'Lista projektów wiatrowych'!$G:$G,"="&amp;F88)/1000</f>
        <v>0</v>
      </c>
      <c r="I88" s="135">
        <f t="shared" si="0"/>
        <v>0</v>
      </c>
      <c r="J88" s="136">
        <f t="shared" si="0"/>
        <v>0</v>
      </c>
      <c r="K88" s="101">
        <f>COUNTIFS('Lista projektów wiatrowych'!$G:$G,"="&amp;F88,'Lista projektów wiatrowych'!$I:$I,"&lt;&gt;"&amp;"NIE")</f>
        <v>0</v>
      </c>
      <c r="L88" s="134">
        <f>SUMIFS('Lista projektów wiatrowych'!$H:$H,'Lista projektów wiatrowych'!$G:$G,"="&amp;F88,'Lista projektów wiatrowych'!$I:$I,"&lt;&gt;"&amp;"NIE")/1000</f>
        <v>0</v>
      </c>
      <c r="M88" s="101"/>
      <c r="N88" s="101"/>
      <c r="O88" s="101"/>
      <c r="P88" s="101"/>
      <c r="Q88" s="101"/>
      <c r="R88" s="29"/>
    </row>
    <row r="89" spans="1:18" s="30" customFormat="1" ht="15" x14ac:dyDescent="0.25">
      <c r="A89" s="29"/>
      <c r="B89" s="101"/>
      <c r="C89" s="79"/>
      <c r="D89" s="79"/>
      <c r="E89" s="79"/>
      <c r="F89" s="133" t="s">
        <v>42</v>
      </c>
      <c r="G89" s="101">
        <f>COUNTIFS('Lista projektów wiatrowych'!$G:$G,"="&amp;F89)</f>
        <v>0</v>
      </c>
      <c r="H89" s="134">
        <f>SUMIFS('Lista projektów wiatrowych'!$H:$H,'Lista projektów wiatrowych'!$G:$G,"="&amp;F89)/1000</f>
        <v>0</v>
      </c>
      <c r="I89" s="135">
        <f t="shared" si="0"/>
        <v>0</v>
      </c>
      <c r="J89" s="136">
        <f t="shared" si="0"/>
        <v>0</v>
      </c>
      <c r="K89" s="101">
        <f>COUNTIFS('Lista projektów wiatrowych'!$G:$G,"="&amp;F89,'Lista projektów wiatrowych'!$I:$I,"&lt;&gt;"&amp;"NIE")</f>
        <v>0</v>
      </c>
      <c r="L89" s="134">
        <f>SUMIFS('Lista projektów wiatrowych'!$H:$H,'Lista projektów wiatrowych'!$G:$G,"="&amp;F89,'Lista projektów wiatrowych'!$I:$I,"&lt;&gt;"&amp;"NIE")/1000</f>
        <v>0</v>
      </c>
      <c r="M89" s="101"/>
      <c r="N89" s="101"/>
      <c r="O89" s="101"/>
      <c r="P89" s="101"/>
      <c r="Q89" s="101"/>
      <c r="R89" s="29"/>
    </row>
    <row r="90" spans="1:18" s="30" customFormat="1" ht="15" x14ac:dyDescent="0.25">
      <c r="A90" s="29"/>
      <c r="B90" s="101"/>
      <c r="C90" s="79"/>
      <c r="D90" s="79"/>
      <c r="E90" s="79"/>
      <c r="F90" s="133" t="s">
        <v>47</v>
      </c>
      <c r="G90" s="101">
        <f>COUNTIFS('Lista projektów wiatrowych'!$G:$G,"="&amp;F90)</f>
        <v>0</v>
      </c>
      <c r="H90" s="134">
        <f>SUMIFS('Lista projektów wiatrowych'!$H:$H,'Lista projektów wiatrowych'!$G:$G,"="&amp;F90)/1000</f>
        <v>0</v>
      </c>
      <c r="I90" s="135">
        <f t="shared" si="0"/>
        <v>0</v>
      </c>
      <c r="J90" s="136">
        <f t="shared" si="0"/>
        <v>0</v>
      </c>
      <c r="K90" s="101">
        <f>COUNTIFS('Lista projektów wiatrowych'!$G:$G,"="&amp;F90,'Lista projektów wiatrowych'!$I:$I,"&lt;&gt;"&amp;"NIE")</f>
        <v>0</v>
      </c>
      <c r="L90" s="134">
        <f>SUMIFS('Lista projektów wiatrowych'!$H:$H,'Lista projektów wiatrowych'!$G:$G,"="&amp;F90,'Lista projektów wiatrowych'!$I:$I,"&lt;&gt;"&amp;"NIE")/1000</f>
        <v>0</v>
      </c>
      <c r="M90" s="101"/>
      <c r="N90" s="101"/>
      <c r="O90" s="101"/>
      <c r="P90" s="101"/>
      <c r="Q90" s="101"/>
      <c r="R90" s="29"/>
    </row>
    <row r="91" spans="1:18" s="30" customFormat="1" ht="15" x14ac:dyDescent="0.25">
      <c r="A91" s="29"/>
      <c r="B91" s="101"/>
      <c r="C91" s="79"/>
      <c r="D91" s="79"/>
      <c r="E91" s="79"/>
      <c r="F91" s="133" t="s">
        <v>43</v>
      </c>
      <c r="G91" s="101">
        <f>COUNTIFS('Lista projektów wiatrowych'!$G:$G,"="&amp;F91)</f>
        <v>1</v>
      </c>
      <c r="H91" s="134">
        <f>SUMIFS('Lista projektów wiatrowych'!$H:$H,'Lista projektów wiatrowych'!$G:$G,"="&amp;F91)/1000</f>
        <v>0.9</v>
      </c>
      <c r="I91" s="135">
        <f t="shared" si="0"/>
        <v>0</v>
      </c>
      <c r="J91" s="136">
        <f t="shared" si="0"/>
        <v>0</v>
      </c>
      <c r="K91" s="101">
        <f>COUNTIFS('Lista projektów wiatrowych'!$G:$G,"="&amp;F91,'Lista projektów wiatrowych'!$I:$I,"&lt;&gt;"&amp;"NIE")</f>
        <v>1</v>
      </c>
      <c r="L91" s="134">
        <f>SUMIFS('Lista projektów wiatrowych'!$H:$H,'Lista projektów wiatrowych'!$G:$G,"="&amp;F91,'Lista projektów wiatrowych'!$I:$I,"&lt;&gt;"&amp;"NIE")/1000</f>
        <v>0.9</v>
      </c>
      <c r="M91" s="101"/>
      <c r="N91" s="101"/>
      <c r="O91" s="101"/>
      <c r="P91" s="101"/>
      <c r="Q91" s="101"/>
      <c r="R91" s="29"/>
    </row>
    <row r="92" spans="1:18" s="30" customFormat="1" ht="15" x14ac:dyDescent="0.25">
      <c r="A92" s="29"/>
      <c r="B92" s="101"/>
      <c r="C92" s="79"/>
      <c r="D92" s="79"/>
      <c r="E92" s="79"/>
      <c r="F92" s="137" t="s">
        <v>44</v>
      </c>
      <c r="G92" s="138">
        <f>COUNTIFS('Lista projektów wiatrowych'!$G:$G,"="&amp;F92)</f>
        <v>0</v>
      </c>
      <c r="H92" s="139">
        <f>SUMIFS('Lista projektów wiatrowych'!$H:$H,'Lista projektów wiatrowych'!$G:$G,"="&amp;F92)/1000</f>
        <v>0</v>
      </c>
      <c r="I92" s="135">
        <f t="shared" si="0"/>
        <v>0</v>
      </c>
      <c r="J92" s="136">
        <f t="shared" si="0"/>
        <v>0</v>
      </c>
      <c r="K92" s="140">
        <f>COUNTIFS('Lista projektów wiatrowych'!$G:$G,"="&amp;F92,'Lista projektów wiatrowych'!$I:$I,"&lt;&gt;"&amp;"NIE")</f>
        <v>0</v>
      </c>
      <c r="L92" s="141">
        <f>SUMIFS('Lista projektów wiatrowych'!$H:$H,'Lista projektów wiatrowych'!$G:$G,"="&amp;F92,'Lista projektów wiatrowych'!$I:$I,"&lt;&gt;"&amp;"NIE")/1000</f>
        <v>0</v>
      </c>
      <c r="M92" s="101"/>
      <c r="N92" s="101"/>
      <c r="O92" s="101"/>
      <c r="P92" s="101"/>
      <c r="Q92" s="101"/>
      <c r="R92" s="29"/>
    </row>
    <row r="93" spans="1:18" s="30" customFormat="1" ht="18.75" x14ac:dyDescent="0.25">
      <c r="A93" s="29"/>
      <c r="B93" s="101"/>
      <c r="C93" s="79"/>
      <c r="D93" s="79"/>
      <c r="E93" s="79"/>
      <c r="F93" s="133" t="s">
        <v>27</v>
      </c>
      <c r="G93" s="101">
        <f>COUNTIFS('Lista projektów wiatrowych'!$G:$G,"="&amp;F93)</f>
        <v>0</v>
      </c>
      <c r="H93" s="134">
        <f>SUMIFS('Lista projektów wiatrowych'!$H:$H,'Lista projektów wiatrowych'!$G:$G,"="&amp;F93)/1000</f>
        <v>0</v>
      </c>
      <c r="I93" s="135">
        <f t="shared" si="0"/>
        <v>0</v>
      </c>
      <c r="J93" s="136">
        <f t="shared" si="0"/>
        <v>0</v>
      </c>
      <c r="K93" s="101">
        <f>COUNTIFS('Lista projektów wiatrowych'!$G:$G,"="&amp;F93,'Lista projektów wiatrowych'!$I:$I,"&lt;&gt;"&amp;"NIE")</f>
        <v>0</v>
      </c>
      <c r="L93" s="134">
        <f>SUMIFS('Lista projektów wiatrowych'!$H:$H,'Lista projektów wiatrowych'!$G:$G,"="&amp;F93,'Lista projektów wiatrowych'!$I:$I,"&lt;&gt;"&amp;"NIE")/1000</f>
        <v>0</v>
      </c>
      <c r="M93" s="122"/>
      <c r="N93" s="122"/>
      <c r="O93" s="122"/>
      <c r="P93" s="122"/>
      <c r="Q93" s="122"/>
      <c r="R93" s="29"/>
    </row>
    <row r="94" spans="1:18" s="30" customFormat="1" ht="15" x14ac:dyDescent="0.25">
      <c r="A94" s="29"/>
      <c r="B94" s="101"/>
      <c r="C94" s="101"/>
      <c r="D94" s="101"/>
      <c r="E94" s="101"/>
      <c r="F94" s="101"/>
      <c r="G94" s="101"/>
      <c r="H94" s="101"/>
      <c r="I94" s="134"/>
      <c r="J94" s="104"/>
      <c r="K94" s="142"/>
      <c r="L94" s="142"/>
      <c r="M94" s="101"/>
      <c r="N94" s="101"/>
      <c r="O94" s="101"/>
      <c r="P94" s="101"/>
      <c r="Q94" s="101"/>
      <c r="R94" s="29"/>
    </row>
    <row r="95" spans="1:18" s="30" customFormat="1" ht="15" x14ac:dyDescent="0.25">
      <c r="A95" s="29"/>
      <c r="B95" s="101"/>
      <c r="C95" s="101"/>
      <c r="D95" s="101"/>
      <c r="E95" s="101"/>
      <c r="F95" s="101"/>
      <c r="G95" s="101"/>
      <c r="H95" s="101"/>
      <c r="I95" s="143"/>
      <c r="J95" s="104"/>
      <c r="K95" s="117"/>
      <c r="L95" s="117"/>
      <c r="M95" s="101"/>
      <c r="N95" s="101"/>
      <c r="O95" s="101"/>
      <c r="P95" s="101"/>
      <c r="Q95" s="101"/>
      <c r="R95" s="29"/>
    </row>
    <row r="96" spans="1:18" s="30" customFormat="1" ht="15" x14ac:dyDescent="0.25">
      <c r="A96" s="29"/>
      <c r="B96" s="101"/>
      <c r="C96" s="101"/>
      <c r="D96" s="101"/>
      <c r="E96" s="101"/>
      <c r="F96" s="101"/>
      <c r="G96" s="101"/>
      <c r="H96" s="101"/>
      <c r="I96" s="144"/>
      <c r="J96" s="123"/>
      <c r="K96" s="101"/>
      <c r="L96" s="101"/>
      <c r="M96" s="101"/>
      <c r="N96" s="101"/>
      <c r="O96" s="101"/>
      <c r="P96" s="101"/>
      <c r="Q96" s="101"/>
      <c r="R96" s="29"/>
    </row>
    <row r="97" spans="1:20" s="30" customFormat="1" ht="18.75" x14ac:dyDescent="0.3">
      <c r="A97" s="29"/>
      <c r="B97" s="101"/>
      <c r="C97" s="101"/>
      <c r="D97" s="101"/>
      <c r="E97" s="101"/>
      <c r="F97" s="101"/>
      <c r="G97" s="101"/>
      <c r="H97" s="101"/>
      <c r="I97" s="115"/>
      <c r="J97" s="124"/>
      <c r="K97" s="101"/>
      <c r="L97" s="101"/>
      <c r="M97" s="101"/>
      <c r="N97" s="145"/>
      <c r="O97" s="145"/>
      <c r="P97" s="145"/>
      <c r="Q97" s="101"/>
      <c r="R97" s="32"/>
      <c r="S97" s="33"/>
    </row>
    <row r="98" spans="1:20" s="30" customFormat="1" ht="15" x14ac:dyDescent="0.25">
      <c r="A98" s="29"/>
      <c r="B98" s="101"/>
      <c r="C98" s="101"/>
      <c r="D98" s="101"/>
      <c r="E98" s="101"/>
      <c r="F98" s="101"/>
      <c r="G98" s="101"/>
      <c r="H98" s="101"/>
      <c r="I98" s="115"/>
      <c r="J98" s="117"/>
      <c r="K98" s="101"/>
      <c r="L98" s="101"/>
      <c r="M98" s="101"/>
      <c r="N98" s="123"/>
      <c r="O98" s="146"/>
      <c r="P98" s="123"/>
      <c r="Q98" s="101"/>
      <c r="R98" s="32"/>
      <c r="S98" s="33"/>
    </row>
    <row r="99" spans="1:20" s="30" customFormat="1" ht="21" customHeight="1" x14ac:dyDescent="0.25">
      <c r="A99" s="29"/>
      <c r="B99" s="101"/>
      <c r="C99" s="101"/>
      <c r="D99" s="101"/>
      <c r="E99" s="101"/>
      <c r="F99" s="101"/>
      <c r="G99" s="101"/>
      <c r="H99" s="101"/>
      <c r="I99" s="115"/>
      <c r="J99" s="124"/>
      <c r="K99" s="101"/>
      <c r="L99" s="101"/>
      <c r="M99" s="106"/>
      <c r="N99" s="147"/>
      <c r="O99" s="147"/>
      <c r="P99" s="147"/>
      <c r="Q99" s="101"/>
      <c r="R99" s="32"/>
      <c r="S99" s="33"/>
    </row>
    <row r="100" spans="1:20" s="30" customFormat="1" ht="21" customHeight="1" x14ac:dyDescent="0.25">
      <c r="A100" s="29"/>
      <c r="B100" s="101"/>
      <c r="C100" s="101"/>
      <c r="D100" s="101"/>
      <c r="E100" s="101"/>
      <c r="F100" s="101"/>
      <c r="G100" s="101"/>
      <c r="H100" s="101"/>
      <c r="I100" s="115"/>
      <c r="J100" s="117"/>
      <c r="K100" s="101"/>
      <c r="L100" s="101"/>
      <c r="M100" s="106"/>
      <c r="N100" s="148"/>
      <c r="O100" s="148"/>
      <c r="P100" s="148"/>
      <c r="Q100" s="101"/>
      <c r="R100" s="32"/>
      <c r="S100" s="33"/>
    </row>
    <row r="101" spans="1:20" s="30" customFormat="1" ht="21" customHeight="1" x14ac:dyDescent="0.25">
      <c r="A101" s="29"/>
      <c r="B101" s="101"/>
      <c r="C101" s="101"/>
      <c r="D101" s="101"/>
      <c r="E101" s="101"/>
      <c r="F101" s="101"/>
      <c r="G101" s="101"/>
      <c r="H101" s="101"/>
      <c r="I101" s="115"/>
      <c r="J101" s="124"/>
      <c r="K101" s="101"/>
      <c r="L101" s="101"/>
      <c r="M101" s="106"/>
      <c r="N101" s="147"/>
      <c r="O101" s="147"/>
      <c r="P101" s="147"/>
      <c r="Q101" s="101"/>
      <c r="R101" s="32"/>
      <c r="S101" s="33"/>
    </row>
    <row r="102" spans="1:20" s="30" customFormat="1" ht="21" customHeight="1" x14ac:dyDescent="0.25">
      <c r="A102" s="29"/>
      <c r="B102" s="101"/>
      <c r="C102" s="101"/>
      <c r="D102" s="101"/>
      <c r="E102" s="101"/>
      <c r="F102" s="101"/>
      <c r="G102" s="101"/>
      <c r="H102" s="101"/>
      <c r="I102" s="115"/>
      <c r="J102" s="117"/>
      <c r="K102" s="101"/>
      <c r="L102" s="101"/>
      <c r="M102" s="106"/>
      <c r="N102" s="148"/>
      <c r="O102" s="148"/>
      <c r="P102" s="148"/>
      <c r="Q102" s="101"/>
      <c r="R102" s="32"/>
      <c r="S102" s="33"/>
    </row>
    <row r="103" spans="1:20" s="30" customFormat="1" ht="19.5" customHeight="1" x14ac:dyDescent="0.25">
      <c r="A103" s="29"/>
      <c r="B103" s="101"/>
      <c r="C103" s="101"/>
      <c r="D103" s="101"/>
      <c r="E103" s="101"/>
      <c r="F103" s="101"/>
      <c r="G103" s="101"/>
      <c r="H103" s="101"/>
      <c r="I103" s="115"/>
      <c r="J103" s="124"/>
      <c r="K103" s="101"/>
      <c r="L103" s="101"/>
      <c r="M103" s="106"/>
      <c r="N103" s="147"/>
      <c r="O103" s="147"/>
      <c r="P103" s="147"/>
      <c r="Q103" s="101"/>
      <c r="R103" s="32"/>
      <c r="S103" s="33"/>
    </row>
    <row r="104" spans="1:20" s="30" customFormat="1" ht="19.5" customHeight="1" x14ac:dyDescent="0.25">
      <c r="A104" s="29"/>
      <c r="B104" s="101"/>
      <c r="C104" s="101"/>
      <c r="D104" s="101"/>
      <c r="E104" s="101"/>
      <c r="F104" s="101"/>
      <c r="G104" s="101"/>
      <c r="H104" s="101"/>
      <c r="I104" s="115"/>
      <c r="J104" s="117"/>
      <c r="K104" s="101"/>
      <c r="L104" s="101"/>
      <c r="M104" s="106"/>
      <c r="N104" s="148"/>
      <c r="O104" s="148"/>
      <c r="P104" s="148"/>
      <c r="Q104" s="101"/>
      <c r="R104" s="32"/>
      <c r="S104" s="33"/>
    </row>
    <row r="105" spans="1:20" s="30" customFormat="1" ht="19.5" customHeight="1" x14ac:dyDescent="0.25">
      <c r="A105" s="29"/>
      <c r="B105" s="101"/>
      <c r="C105" s="101"/>
      <c r="D105" s="101"/>
      <c r="E105" s="101"/>
      <c r="F105" s="101"/>
      <c r="G105" s="101"/>
      <c r="H105" s="101"/>
      <c r="I105" s="115"/>
      <c r="J105" s="124"/>
      <c r="K105" s="101"/>
      <c r="L105" s="101"/>
      <c r="M105" s="106"/>
      <c r="N105" s="147"/>
      <c r="O105" s="147"/>
      <c r="P105" s="147"/>
      <c r="Q105" s="101"/>
      <c r="R105" s="32"/>
      <c r="S105" s="33"/>
    </row>
    <row r="106" spans="1:20" s="30" customFormat="1" ht="19.5" customHeight="1" x14ac:dyDescent="0.25">
      <c r="A106" s="29"/>
      <c r="B106" s="101"/>
      <c r="C106" s="101"/>
      <c r="D106" s="101"/>
      <c r="E106" s="101"/>
      <c r="F106" s="101"/>
      <c r="G106" s="101"/>
      <c r="H106" s="101"/>
      <c r="I106" s="115"/>
      <c r="J106" s="117"/>
      <c r="K106" s="101"/>
      <c r="L106" s="101"/>
      <c r="M106" s="106"/>
      <c r="N106" s="148"/>
      <c r="O106" s="148"/>
      <c r="P106" s="148"/>
      <c r="Q106" s="101"/>
      <c r="R106" s="32"/>
      <c r="S106" s="33"/>
    </row>
    <row r="107" spans="1:20" s="30" customFormat="1" ht="15" x14ac:dyDescent="0.25">
      <c r="A107" s="29"/>
      <c r="B107" s="101"/>
      <c r="C107" s="101"/>
      <c r="D107" s="101"/>
      <c r="E107" s="101"/>
      <c r="F107" s="101"/>
      <c r="G107" s="101"/>
      <c r="H107" s="101"/>
      <c r="I107" s="115"/>
      <c r="J107" s="142"/>
      <c r="K107" s="101"/>
      <c r="L107" s="101"/>
      <c r="M107" s="101"/>
      <c r="N107" s="101"/>
      <c r="O107" s="101"/>
      <c r="P107" s="101"/>
      <c r="Q107" s="101"/>
      <c r="R107" s="32"/>
      <c r="S107" s="33"/>
    </row>
    <row r="108" spans="1:20" s="30" customFormat="1" ht="15" x14ac:dyDescent="0.25">
      <c r="A108" s="29"/>
      <c r="B108" s="101"/>
      <c r="C108" s="101"/>
      <c r="D108" s="101"/>
      <c r="E108" s="101"/>
      <c r="F108" s="101"/>
      <c r="G108" s="101"/>
      <c r="H108" s="101"/>
      <c r="I108" s="115"/>
      <c r="J108" s="117"/>
      <c r="K108" s="101"/>
      <c r="L108" s="101"/>
      <c r="M108" s="101"/>
      <c r="N108" s="101"/>
      <c r="O108" s="101"/>
      <c r="P108" s="101"/>
      <c r="Q108" s="101"/>
      <c r="R108" s="32"/>
      <c r="S108" s="33"/>
    </row>
    <row r="109" spans="1:20" s="30" customFormat="1" ht="15" x14ac:dyDescent="0.25">
      <c r="A109" s="29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32"/>
      <c r="S109" s="33"/>
    </row>
    <row r="110" spans="1:20" s="30" customFormat="1" ht="15" x14ac:dyDescent="0.25">
      <c r="A110" s="29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32"/>
      <c r="S110" s="33"/>
    </row>
    <row r="111" spans="1:20" s="30" customFormat="1" ht="15" x14ac:dyDescent="0.25">
      <c r="A111" s="29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32"/>
      <c r="S111" s="33"/>
    </row>
    <row r="112" spans="1:20" s="30" customFormat="1" ht="15" x14ac:dyDescent="0.25">
      <c r="A112" s="29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32"/>
      <c r="S112" s="33"/>
      <c r="T112" s="33"/>
    </row>
    <row r="113" spans="1:19" s="30" customFormat="1" ht="15" x14ac:dyDescent="0.25">
      <c r="A113" s="29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32"/>
      <c r="S113" s="33"/>
    </row>
    <row r="114" spans="1:19" s="30" customFormat="1" ht="15" x14ac:dyDescent="0.25">
      <c r="A114" s="29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32"/>
      <c r="S114" s="33"/>
    </row>
    <row r="115" spans="1:19" s="30" customFormat="1" ht="15" x14ac:dyDescent="0.25">
      <c r="A115" s="29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32"/>
      <c r="S115" s="33"/>
    </row>
    <row r="116" spans="1:19" s="30" customFormat="1" ht="15" x14ac:dyDescent="0.25">
      <c r="A116" s="29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32"/>
      <c r="S116" s="33"/>
    </row>
    <row r="117" spans="1:19" s="30" customFormat="1" ht="15" x14ac:dyDescent="0.25">
      <c r="A117" s="29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32"/>
      <c r="S117" s="33"/>
    </row>
    <row r="118" spans="1:19" s="30" customFormat="1" ht="15" x14ac:dyDescent="0.25">
      <c r="A118" s="29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32"/>
      <c r="S118" s="33"/>
    </row>
    <row r="119" spans="1:19" s="30" customFormat="1" ht="15" x14ac:dyDescent="0.25">
      <c r="A119" s="29"/>
      <c r="B119" s="149"/>
      <c r="C119" s="149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32"/>
      <c r="S119" s="33"/>
    </row>
    <row r="120" spans="1:19" s="29" customFormat="1" ht="15" x14ac:dyDescent="0.25"/>
    <row r="121" spans="1:19" ht="15" hidden="1" x14ac:dyDescent="0.25"/>
    <row r="122" spans="1:19" ht="15" hidden="1" x14ac:dyDescent="0.25"/>
    <row r="123" spans="1:19" ht="15" hidden="1" x14ac:dyDescent="0.25"/>
    <row r="124" spans="1:19" ht="15" hidden="1" x14ac:dyDescent="0.25"/>
    <row r="125" spans="1:19" ht="15" hidden="1" x14ac:dyDescent="0.25"/>
    <row r="126" spans="1:19" ht="15" hidden="1" x14ac:dyDescent="0.25"/>
    <row r="127" spans="1:19" ht="15" hidden="1" x14ac:dyDescent="0.25"/>
    <row r="128" spans="1:19" ht="15" hidden="1" x14ac:dyDescent="0.25"/>
    <row r="129" spans="2:18" s="29" customFormat="1" ht="15" hidden="1" x14ac:dyDescent="0.25"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</row>
    <row r="130" spans="2:18" ht="15" hidden="1" customHeight="1" x14ac:dyDescent="0.25"/>
    <row r="131" spans="2:18" ht="0" hidden="1" customHeight="1" x14ac:dyDescent="0.25"/>
    <row r="132" spans="2:18" ht="0" hidden="1" customHeight="1" x14ac:dyDescent="0.25"/>
    <row r="133" spans="2:18" ht="0" hidden="1" customHeight="1" x14ac:dyDescent="0.25"/>
  </sheetData>
  <mergeCells count="2">
    <mergeCell ref="G74:H75"/>
    <mergeCell ref="K74:L7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75"/>
  <sheetViews>
    <sheetView zoomScale="90" zoomScaleNormal="90" workbookViewId="0">
      <selection activeCell="C4" sqref="C4"/>
    </sheetView>
  </sheetViews>
  <sheetFormatPr defaultColWidth="0" defaultRowHeight="15" customHeight="1" zeroHeight="1" x14ac:dyDescent="0.25"/>
  <cols>
    <col min="1" max="1" width="3.7109375" style="60" customWidth="1"/>
    <col min="2" max="2" width="7.7109375" style="61" customWidth="1"/>
    <col min="3" max="3" width="20.7109375" style="61" customWidth="1"/>
    <col min="4" max="4" width="19.85546875" style="61" customWidth="1"/>
    <col min="5" max="5" width="17.42578125" style="61" customWidth="1"/>
    <col min="6" max="6" width="17.85546875" style="61" customWidth="1"/>
    <col min="7" max="7" width="20.5703125" style="61" customWidth="1"/>
    <col min="8" max="8" width="15.28515625" style="61" customWidth="1"/>
    <col min="9" max="9" width="16.42578125" style="61" customWidth="1"/>
    <col min="10" max="10" width="15" style="61" customWidth="1"/>
    <col min="11" max="11" width="16.5703125" style="61" bestFit="1" customWidth="1"/>
    <col min="12" max="12" width="16.7109375" style="61" customWidth="1"/>
    <col min="13" max="13" width="15.7109375" style="61" bestFit="1" customWidth="1"/>
    <col min="14" max="14" width="19.140625" style="61" bestFit="1" customWidth="1"/>
    <col min="15" max="15" width="16.5703125" style="61" customWidth="1"/>
    <col min="16" max="16" width="24.140625" style="61" customWidth="1"/>
    <col min="17" max="17" width="15" style="61" customWidth="1"/>
    <col min="18" max="18" width="5.42578125" style="60" customWidth="1"/>
    <col min="19" max="19" width="19.28515625" style="61" hidden="1" customWidth="1"/>
    <col min="20" max="20" width="15.7109375" style="61" hidden="1" customWidth="1"/>
    <col min="21" max="21" width="12.7109375" style="61" hidden="1" customWidth="1"/>
    <col min="22" max="22" width="13.7109375" style="61" hidden="1" customWidth="1"/>
    <col min="23" max="23" width="14.42578125" style="61" hidden="1" customWidth="1"/>
    <col min="24" max="24" width="11" style="61" hidden="1" customWidth="1"/>
    <col min="25" max="27" width="9.140625" style="61" hidden="1" customWidth="1"/>
    <col min="28" max="29" width="10.5703125" style="61" hidden="1" customWidth="1"/>
    <col min="30" max="30" width="9.140625" style="61" hidden="1" customWidth="1"/>
    <col min="31" max="31" width="10" style="61" hidden="1" customWidth="1"/>
    <col min="32" max="32" width="9.140625" style="61" hidden="1" customWidth="1"/>
    <col min="33" max="33" width="18.7109375" style="61" hidden="1" customWidth="1"/>
    <col min="34" max="16384" width="9.140625" style="61" hidden="1"/>
  </cols>
  <sheetData>
    <row r="1" spans="1:27" s="60" customFormat="1" ht="15" customHeight="1" x14ac:dyDescent="0.25"/>
    <row r="2" spans="1:27" s="60" customFormat="1" ht="42.75" customHeight="1" x14ac:dyDescent="0.25">
      <c r="B2" s="151" t="s">
        <v>50</v>
      </c>
      <c r="C2" s="158"/>
      <c r="D2" s="158"/>
      <c r="E2" s="158"/>
      <c r="F2" s="102" t="s">
        <v>119</v>
      </c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</row>
    <row r="3" spans="1:27" s="4" customFormat="1" ht="47.25" customHeight="1" x14ac:dyDescent="0.25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29"/>
    </row>
    <row r="4" spans="1:27" s="37" customFormat="1" ht="104.25" customHeight="1" x14ac:dyDescent="0.25">
      <c r="A4" s="29"/>
      <c r="B4" s="101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40"/>
      <c r="S4" s="41"/>
      <c r="T4" s="41"/>
      <c r="U4" s="41"/>
      <c r="V4" s="41"/>
      <c r="W4" s="41"/>
      <c r="X4" s="41"/>
      <c r="Y4" s="41"/>
      <c r="Z4" s="41"/>
      <c r="AA4" s="42"/>
    </row>
    <row r="5" spans="1:27" s="37" customFormat="1" ht="23.25" x14ac:dyDescent="0.25">
      <c r="A5" s="29"/>
      <c r="B5" s="101"/>
      <c r="C5" s="101"/>
      <c r="D5" s="101"/>
      <c r="E5" s="157"/>
      <c r="F5" s="79"/>
      <c r="G5" s="171" t="s">
        <v>70</v>
      </c>
      <c r="H5" s="173" t="s">
        <v>71</v>
      </c>
      <c r="I5" s="170">
        <v>500</v>
      </c>
      <c r="J5" s="172" t="s">
        <v>72</v>
      </c>
      <c r="K5" s="169">
        <v>10000</v>
      </c>
      <c r="L5" s="172" t="s">
        <v>109</v>
      </c>
      <c r="M5" s="101"/>
      <c r="N5" s="101"/>
      <c r="O5" s="101"/>
      <c r="P5" s="101"/>
      <c r="Q5" s="101"/>
      <c r="R5" s="29"/>
      <c r="S5" s="36"/>
      <c r="T5" s="36"/>
      <c r="U5" s="36"/>
      <c r="V5" s="36"/>
      <c r="W5" s="36"/>
      <c r="X5" s="36"/>
      <c r="Y5" s="36"/>
      <c r="Z5" s="36"/>
      <c r="AA5" s="43"/>
    </row>
    <row r="6" spans="1:27" s="37" customFormat="1" x14ac:dyDescent="0.25">
      <c r="A6" s="29"/>
      <c r="B6" s="101"/>
      <c r="C6" s="101"/>
      <c r="D6" s="101"/>
      <c r="E6" s="152">
        <v>40179</v>
      </c>
      <c r="F6" s="152">
        <v>40544</v>
      </c>
      <c r="G6" s="152">
        <v>40909</v>
      </c>
      <c r="H6" s="152">
        <v>41275</v>
      </c>
      <c r="I6" s="152">
        <v>41640</v>
      </c>
      <c r="J6" s="152">
        <v>42005</v>
      </c>
      <c r="K6" s="152">
        <v>42370</v>
      </c>
      <c r="L6" s="152">
        <v>42736</v>
      </c>
      <c r="M6" s="152">
        <v>43101</v>
      </c>
      <c r="N6" s="152">
        <v>43466</v>
      </c>
      <c r="O6" s="135"/>
      <c r="P6" s="101"/>
      <c r="Q6" s="101"/>
      <c r="R6" s="29"/>
      <c r="S6" s="36"/>
      <c r="T6" s="36"/>
      <c r="U6" s="36"/>
      <c r="V6" s="36"/>
      <c r="W6" s="36"/>
      <c r="X6" s="36"/>
      <c r="Y6" s="36"/>
      <c r="Z6" s="36"/>
      <c r="AA6" s="43"/>
    </row>
    <row r="7" spans="1:27" s="37" customFormat="1" x14ac:dyDescent="0.25">
      <c r="A7" s="29"/>
      <c r="B7" s="101"/>
      <c r="C7" s="101"/>
      <c r="D7" s="101"/>
      <c r="E7" s="152">
        <v>40543</v>
      </c>
      <c r="F7" s="152">
        <v>40908</v>
      </c>
      <c r="G7" s="152">
        <v>41274</v>
      </c>
      <c r="H7" s="152">
        <v>41639</v>
      </c>
      <c r="I7" s="152">
        <v>42004</v>
      </c>
      <c r="J7" s="152">
        <v>42369</v>
      </c>
      <c r="K7" s="152">
        <v>42735</v>
      </c>
      <c r="L7" s="152">
        <v>43100</v>
      </c>
      <c r="M7" s="152">
        <v>43465</v>
      </c>
      <c r="N7" s="152">
        <v>43830</v>
      </c>
      <c r="O7" s="135"/>
      <c r="P7" s="101"/>
      <c r="Q7" s="116"/>
      <c r="R7" s="29"/>
      <c r="S7" s="36"/>
      <c r="T7" s="36"/>
      <c r="U7" s="36"/>
      <c r="V7" s="36"/>
      <c r="W7" s="36"/>
      <c r="X7" s="36"/>
      <c r="Y7" s="36"/>
      <c r="Z7" s="36"/>
      <c r="AA7" s="43"/>
    </row>
    <row r="8" spans="1:27" s="37" customFormat="1" ht="57" thickBot="1" x14ac:dyDescent="0.35">
      <c r="A8" s="29"/>
      <c r="B8" s="101"/>
      <c r="C8" s="101"/>
      <c r="D8" s="105"/>
      <c r="E8" s="174">
        <v>2010</v>
      </c>
      <c r="F8" s="174">
        <v>2011</v>
      </c>
      <c r="G8" s="174">
        <v>2012</v>
      </c>
      <c r="H8" s="174">
        <v>2013</v>
      </c>
      <c r="I8" s="174">
        <v>2014</v>
      </c>
      <c r="J8" s="174">
        <v>2015</v>
      </c>
      <c r="K8" s="174">
        <v>2016</v>
      </c>
      <c r="L8" s="174">
        <v>2017</v>
      </c>
      <c r="M8" s="174">
        <v>2018</v>
      </c>
      <c r="N8" s="175" t="s">
        <v>51</v>
      </c>
      <c r="O8" s="176" t="s">
        <v>108</v>
      </c>
      <c r="P8" s="177" t="s">
        <v>107</v>
      </c>
      <c r="Q8" s="124"/>
      <c r="R8" s="29"/>
      <c r="S8" s="36"/>
      <c r="T8" s="36"/>
      <c r="U8" s="36"/>
      <c r="V8" s="36"/>
      <c r="W8" s="36"/>
      <c r="X8" s="36"/>
      <c r="Y8" s="36"/>
      <c r="Z8" s="36"/>
      <c r="AA8" s="43"/>
    </row>
    <row r="9" spans="1:27" s="37" customFormat="1" ht="48" thickTop="1" x14ac:dyDescent="0.25">
      <c r="A9" s="29"/>
      <c r="B9" s="101"/>
      <c r="C9" s="153" t="s">
        <v>52</v>
      </c>
      <c r="D9" s="82" t="s">
        <v>53</v>
      </c>
      <c r="E9" s="83">
        <f>COUNTIFS('Lista projektów wiatrowych'!$I:$I,"&gt;="&amp;'Projekty z danego zakresu mocy'!E6,'Lista projektów wiatrowych'!$I:$I,"&lt;="&amp;'Projekty z danego zakresu mocy'!E7,'Lista projektów wiatrowych'!$H:$H,"&gt;="&amp;'Projekty z danego zakresu mocy'!$I$5,'Lista projektów wiatrowych'!$H:$H,"&lt;="&amp;'Projekty z danego zakresu mocy'!$K$5)</f>
        <v>0</v>
      </c>
      <c r="F9" s="83">
        <f>COUNTIFS('Lista projektów wiatrowych'!$I:$I,"&gt;="&amp;'Projekty z danego zakresu mocy'!F6,'Lista projektów wiatrowych'!$I:$I,"&lt;="&amp;'Projekty z danego zakresu mocy'!F7,'Lista projektów wiatrowych'!$H:$H,"&gt;="&amp;'Projekty z danego zakresu mocy'!$I$5,'Lista projektów wiatrowych'!$H:$H,"&lt;="&amp;'Projekty z danego zakresu mocy'!$K$5)</f>
        <v>0</v>
      </c>
      <c r="G9" s="83">
        <f>COUNTIFS('Lista projektów wiatrowych'!$I:$I,"&gt;="&amp;'Projekty z danego zakresu mocy'!G6,'Lista projektów wiatrowych'!$I:$I,"&lt;="&amp;'Projekty z danego zakresu mocy'!G7,'Lista projektów wiatrowych'!$H:$H,"&gt;="&amp;'Projekty z danego zakresu mocy'!$I$5,'Lista projektów wiatrowych'!$H:$H,"&lt;="&amp;'Projekty z danego zakresu mocy'!$K$5)</f>
        <v>0</v>
      </c>
      <c r="H9" s="83">
        <f>COUNTIFS('Lista projektów wiatrowych'!$I:$I,"&gt;="&amp;'Projekty z danego zakresu mocy'!H6,'Lista projektów wiatrowych'!$I:$I,"&lt;="&amp;'Projekty z danego zakresu mocy'!H7,'Lista projektów wiatrowych'!$H:$H,"&gt;="&amp;'Projekty z danego zakresu mocy'!$I$5,'Lista projektów wiatrowych'!$H:$H,"&lt;="&amp;'Projekty z danego zakresu mocy'!$K$5)</f>
        <v>0</v>
      </c>
      <c r="I9" s="83">
        <f>COUNTIFS('Lista projektów wiatrowych'!$I:$I,"&gt;="&amp;'Projekty z danego zakresu mocy'!I6,'Lista projektów wiatrowych'!$I:$I,"&lt;="&amp;'Projekty z danego zakresu mocy'!I7,'Lista projektów wiatrowych'!$H:$H,"&gt;="&amp;'Projekty z danego zakresu mocy'!$I$5,'Lista projektów wiatrowych'!$H:$H,"&lt;="&amp;'Projekty z danego zakresu mocy'!$K$5)</f>
        <v>0</v>
      </c>
      <c r="J9" s="83">
        <f>COUNTIFS('Lista projektów wiatrowych'!$I:$I,"&gt;="&amp;'Projekty z danego zakresu mocy'!J6,'Lista projektów wiatrowych'!$I:$I,"&lt;="&amp;'Projekty z danego zakresu mocy'!J7,'Lista projektów wiatrowych'!$H:$H,"&gt;="&amp;'Projekty z danego zakresu mocy'!$I$5,'Lista projektów wiatrowych'!$H:$H,"&lt;="&amp;'Projekty z danego zakresu mocy'!$K$5)</f>
        <v>0</v>
      </c>
      <c r="K9" s="83">
        <f>COUNTIFS('Lista projektów wiatrowych'!$I:$I,"&gt;="&amp;'Projekty z danego zakresu mocy'!K6,'Lista projektów wiatrowych'!$I:$I,"&lt;="&amp;'Projekty z danego zakresu mocy'!K7,'Lista projektów wiatrowych'!$H:$H,"&gt;="&amp;'Projekty z danego zakresu mocy'!$I$5,'Lista projektów wiatrowych'!$H:$H,"&lt;="&amp;'Projekty z danego zakresu mocy'!$K$5)</f>
        <v>1</v>
      </c>
      <c r="L9" s="83">
        <f>COUNTIFS('Lista projektów wiatrowych'!$I:$I,"&gt;="&amp;'Projekty z danego zakresu mocy'!L6,'Lista projektów wiatrowych'!$I:$I,"&lt;="&amp;'Projekty z danego zakresu mocy'!L7,'Lista projektów wiatrowych'!$H:$H,"&gt;="&amp;'Projekty z danego zakresu mocy'!$I$5,'Lista projektów wiatrowych'!$H:$H,"&lt;="&amp;'Projekty z danego zakresu mocy'!$K$5)</f>
        <v>0</v>
      </c>
      <c r="M9" s="83">
        <f>COUNTIFS('Lista projektów wiatrowych'!$I:$I,"&gt;="&amp;'Projekty z danego zakresu mocy'!M6,'Lista projektów wiatrowych'!$I:$I,"&lt;="&amp;'Projekty z danego zakresu mocy'!M7,'Lista projektów wiatrowych'!$H:$H,"&gt;="&amp;'Projekty z danego zakresu mocy'!$I$5,'Lista projektów wiatrowych'!$H:$H,"&lt;="&amp;'Projekty z danego zakresu mocy'!$K$5)</f>
        <v>0</v>
      </c>
      <c r="N9" s="83">
        <f>COUNTIFS('Lista projektów wiatrowych'!$I:$I,"&gt;="&amp;'Projekty z danego zakresu mocy'!N6,'Lista projektów wiatrowych'!$I:$I,"&lt;="&amp;'Projekty z danego zakresu mocy'!N7,'Lista projektów wiatrowych'!$H:$H,"&gt;="&amp;'Projekty z danego zakresu mocy'!$I$5,'Lista projektów wiatrowych'!$H:$H,"&lt;="&amp;'Projekty z danego zakresu mocy'!$K$5)</f>
        <v>0</v>
      </c>
      <c r="O9" s="84">
        <f>SUM(E9:N9)+COUNTIFS('Lista projektów wiatrowych'!$I:$I,"="&amp;"TAK",'Lista projektów wiatrowych'!$H:$H,"&gt;="&amp;'Projekty z danego zakresu mocy'!$I$5,'Lista projektów wiatrowych'!$H:$H,"&lt;="&amp;'Projekty z danego zakresu mocy'!$K$5)</f>
        <v>1</v>
      </c>
      <c r="P9" s="178">
        <f>COUNTIFS('Lista projektów wiatrowych'!$I:$I,"&lt;&gt;"&amp;"-",'Lista projektów wiatrowych'!$H:$H,"&gt;="&amp;'Projekty z danego zakresu mocy'!$I$5,'Lista projektów wiatrowych'!$H:$H,"&lt;="&amp;'Projekty z danego zakresu mocy'!$K$5)</f>
        <v>1</v>
      </c>
      <c r="Q9" s="150"/>
      <c r="R9" s="29"/>
      <c r="S9" s="36"/>
      <c r="T9" s="36"/>
      <c r="U9" s="36"/>
      <c r="V9" s="36"/>
      <c r="W9" s="36"/>
      <c r="X9" s="36"/>
      <c r="Y9" s="36"/>
      <c r="Z9" s="36"/>
      <c r="AA9" s="43"/>
    </row>
    <row r="10" spans="1:27" s="37" customFormat="1" ht="16.5" thickBot="1" x14ac:dyDescent="0.3">
      <c r="A10" s="29"/>
      <c r="B10" s="101"/>
      <c r="C10" s="154"/>
      <c r="D10" s="107" t="s">
        <v>73</v>
      </c>
      <c r="E10" s="108">
        <f>SUMIFS('Lista projektów wiatrowych'!$H:$H,'Lista projektów wiatrowych'!$I:$I,"&gt;="&amp;'Projekty z danego zakresu mocy'!E6,'Lista projektów wiatrowych'!$I:$I,"&lt;="&amp;'Projekty z danego zakresu mocy'!E7,'Lista projektów wiatrowych'!$H:$H,"&gt;="&amp;'Projekty z danego zakresu mocy'!$I$5,'Lista projektów wiatrowych'!$H:$H,"&lt;="&amp;'Projekty z danego zakresu mocy'!$K$5)/1000</f>
        <v>0</v>
      </c>
      <c r="F10" s="108">
        <f>SUMIFS('Lista projektów wiatrowych'!$H:$H,'Lista projektów wiatrowych'!$I:$I,"&gt;="&amp;'Projekty z danego zakresu mocy'!F6,'Lista projektów wiatrowych'!$I:$I,"&lt;="&amp;'Projekty z danego zakresu mocy'!F7,'Lista projektów wiatrowych'!$H:$H,"&gt;="&amp;'Projekty z danego zakresu mocy'!$I$5,'Lista projektów wiatrowych'!$H:$H,"&lt;="&amp;'Projekty z danego zakresu mocy'!$K$5)/1000</f>
        <v>0</v>
      </c>
      <c r="G10" s="108">
        <f>SUMIFS('Lista projektów wiatrowych'!$H:$H,'Lista projektów wiatrowych'!$I:$I,"&gt;="&amp;'Projekty z danego zakresu mocy'!G6,'Lista projektów wiatrowych'!$I:$I,"&lt;="&amp;'Projekty z danego zakresu mocy'!G7,'Lista projektów wiatrowych'!$H:$H,"&gt;="&amp;'Projekty z danego zakresu mocy'!$I$5,'Lista projektów wiatrowych'!$H:$H,"&lt;="&amp;'Projekty z danego zakresu mocy'!$K$5)/1000</f>
        <v>0</v>
      </c>
      <c r="H10" s="108">
        <f>SUMIFS('Lista projektów wiatrowych'!$H:$H,'Lista projektów wiatrowych'!$I:$I,"&gt;="&amp;'Projekty z danego zakresu mocy'!H6,'Lista projektów wiatrowych'!$I:$I,"&lt;="&amp;'Projekty z danego zakresu mocy'!H7,'Lista projektów wiatrowych'!$H:$H,"&gt;="&amp;'Projekty z danego zakresu mocy'!$I$5,'Lista projektów wiatrowych'!$H:$H,"&lt;="&amp;'Projekty z danego zakresu mocy'!$K$5)/1000</f>
        <v>0</v>
      </c>
      <c r="I10" s="108">
        <f>SUMIFS('Lista projektów wiatrowych'!$H:$H,'Lista projektów wiatrowych'!$I:$I,"&gt;="&amp;'Projekty z danego zakresu mocy'!I6,'Lista projektów wiatrowych'!$I:$I,"&lt;="&amp;'Projekty z danego zakresu mocy'!I7,'Lista projektów wiatrowych'!$H:$H,"&gt;="&amp;'Projekty z danego zakresu mocy'!$I$5,'Lista projektów wiatrowych'!$H:$H,"&lt;="&amp;'Projekty z danego zakresu mocy'!$K$5)/1000</f>
        <v>0</v>
      </c>
      <c r="J10" s="108">
        <f>SUMIFS('Lista projektów wiatrowych'!$H:$H,'Lista projektów wiatrowych'!$I:$I,"&gt;="&amp;'Projekty z danego zakresu mocy'!J6,'Lista projektów wiatrowych'!$I:$I,"&lt;="&amp;'Projekty z danego zakresu mocy'!J7,'Lista projektów wiatrowych'!$H:$H,"&gt;="&amp;'Projekty z danego zakresu mocy'!$I$5,'Lista projektów wiatrowych'!$H:$H,"&lt;="&amp;'Projekty z danego zakresu mocy'!$K$5)/1000</f>
        <v>0</v>
      </c>
      <c r="K10" s="108">
        <f>SUMIFS('Lista projektów wiatrowych'!$H:$H,'Lista projektów wiatrowych'!$I:$I,"&gt;="&amp;'Projekty z danego zakresu mocy'!K6,'Lista projektów wiatrowych'!$I:$I,"&lt;="&amp;'Projekty z danego zakresu mocy'!K7,'Lista projektów wiatrowych'!$H:$H,"&gt;="&amp;'Projekty z danego zakresu mocy'!$I$5,'Lista projektów wiatrowych'!$H:$H,"&lt;="&amp;'Projekty z danego zakresu mocy'!$K$5)/1000</f>
        <v>2.5</v>
      </c>
      <c r="L10" s="108">
        <f>SUMIFS('Lista projektów wiatrowych'!$H:$H,'Lista projektów wiatrowych'!$I:$I,"&gt;="&amp;'Projekty z danego zakresu mocy'!L6,'Lista projektów wiatrowych'!$I:$I,"&lt;="&amp;'Projekty z danego zakresu mocy'!L7,'Lista projektów wiatrowych'!$H:$H,"&gt;="&amp;'Projekty z danego zakresu mocy'!$I$5,'Lista projektów wiatrowych'!$H:$H,"&lt;="&amp;'Projekty z danego zakresu mocy'!$K$5)/1000</f>
        <v>0</v>
      </c>
      <c r="M10" s="108">
        <f>SUMIFS('Lista projektów wiatrowych'!$H:$H,'Lista projektów wiatrowych'!$I:$I,"&gt;="&amp;'Projekty z danego zakresu mocy'!M6,'Lista projektów wiatrowych'!$I:$I,"&lt;="&amp;'Projekty z danego zakresu mocy'!M7,'Lista projektów wiatrowych'!$H:$H,"&gt;="&amp;'Projekty z danego zakresu mocy'!$I$5,'Lista projektów wiatrowych'!$H:$H,"&lt;="&amp;'Projekty z danego zakresu mocy'!$K$5)/1000</f>
        <v>0</v>
      </c>
      <c r="N10" s="108">
        <f>SUMIFS('Lista projektów wiatrowych'!$H:$H,'Lista projektów wiatrowych'!$I:$I,"&gt;="&amp;'Projekty z danego zakresu mocy'!N6,'Lista projektów wiatrowych'!$I:$I,"&lt;="&amp;'Projekty z danego zakresu mocy'!N7,'Lista projektów wiatrowych'!$H:$H,"&gt;="&amp;'Projekty z danego zakresu mocy'!$I$5,'Lista projektów wiatrowych'!$H:$H,"&lt;="&amp;'Projekty z danego zakresu mocy'!$K$5)/1000</f>
        <v>0</v>
      </c>
      <c r="O10" s="109">
        <f>SUM(E10:N10)+SUMIFS('Lista projektów wiatrowych'!$H:$H,'Lista projektów wiatrowych'!$I:$I,"="&amp;"TAK",'Lista projektów wiatrowych'!$H:$H,"&gt;="&amp;'Projekty z danego zakresu mocy'!$I$5,'Lista projektów wiatrowych'!$H:$H,"&lt;="&amp;'Projekty z danego zakresu mocy'!$K$5)/1000</f>
        <v>2.5</v>
      </c>
      <c r="P10" s="179">
        <f>SUMIFS('Lista projektów wiatrowych'!$H:$H,'Lista projektów wiatrowych'!$I:$I,"&lt;&gt;"&amp;"-",'Lista projektów wiatrowych'!$H:$H,"&gt;="&amp;'Projekty z danego zakresu mocy'!$I$5,'Lista projektów wiatrowych'!$H:$H,"&lt;="&amp;'Projekty z danego zakresu mocy'!$K$5)/1000</f>
        <v>2.5</v>
      </c>
      <c r="Q10" s="150" t="s">
        <v>55</v>
      </c>
      <c r="R10" s="29"/>
      <c r="S10" s="36"/>
      <c r="T10" s="36"/>
      <c r="U10" s="36"/>
      <c r="V10" s="36"/>
      <c r="W10" s="36"/>
      <c r="X10" s="36"/>
      <c r="Y10" s="36"/>
      <c r="Z10" s="36"/>
      <c r="AA10" s="43"/>
    </row>
    <row r="11" spans="1:27" s="37" customFormat="1" ht="31.5" x14ac:dyDescent="0.25">
      <c r="A11" s="29"/>
      <c r="B11" s="101"/>
      <c r="C11" s="153" t="s">
        <v>56</v>
      </c>
      <c r="D11" s="82" t="s">
        <v>58</v>
      </c>
      <c r="E11" s="83">
        <f>COUNTIFS('Lista projektów wiatrowych'!$J:$J,"&gt;="&amp;'Projekty z danego zakresu mocy'!E6,'Lista projektów wiatrowych'!$J:$J,"&lt;="&amp;'Projekty z danego zakresu mocy'!E7,'Lista projektów wiatrowych'!$H:$H,"&gt;="&amp;'Projekty z danego zakresu mocy'!$I$5,'Lista projektów wiatrowych'!$H:$H,"&lt;="&amp;'Projekty z danego zakresu mocy'!$K$5)</f>
        <v>0</v>
      </c>
      <c r="F11" s="83">
        <f>COUNTIFS('Lista projektów wiatrowych'!$J:$J,"&gt;="&amp;'Projekty z danego zakresu mocy'!F6,'Lista projektów wiatrowych'!$J:$J,"&lt;="&amp;'Projekty z danego zakresu mocy'!F7,'Lista projektów wiatrowych'!$H:$H,"&gt;="&amp;'Projekty z danego zakresu mocy'!$I$5,'Lista projektów wiatrowych'!$H:$H,"&lt;="&amp;'Projekty z danego zakresu mocy'!$K$5)</f>
        <v>0</v>
      </c>
      <c r="G11" s="83">
        <f>COUNTIFS('Lista projektów wiatrowych'!$J:$J,"&gt;="&amp;'Projekty z danego zakresu mocy'!G6,'Lista projektów wiatrowych'!$J:$J,"&lt;="&amp;'Projekty z danego zakresu mocy'!G7,'Lista projektów wiatrowych'!$H:$H,"&gt;="&amp;'Projekty z danego zakresu mocy'!$I$5,'Lista projektów wiatrowych'!$H:$H,"&lt;="&amp;'Projekty z danego zakresu mocy'!$K$5)</f>
        <v>0</v>
      </c>
      <c r="H11" s="83">
        <f>COUNTIFS('Lista projektów wiatrowych'!$J:$J,"&gt;="&amp;'Projekty z danego zakresu mocy'!H6,'Lista projektów wiatrowych'!$J:$J,"&lt;="&amp;'Projekty z danego zakresu mocy'!H7,'Lista projektów wiatrowych'!$H:$H,"&gt;="&amp;'Projekty z danego zakresu mocy'!$I$5,'Lista projektów wiatrowych'!$H:$H,"&lt;="&amp;'Projekty z danego zakresu mocy'!$K$5)</f>
        <v>0</v>
      </c>
      <c r="I11" s="83">
        <f>COUNTIFS('Lista projektów wiatrowych'!$J:$J,"&gt;="&amp;'Projekty z danego zakresu mocy'!I6,'Lista projektów wiatrowych'!$J:$J,"&lt;="&amp;'Projekty z danego zakresu mocy'!I7,'Lista projektów wiatrowych'!$H:$H,"&gt;="&amp;'Projekty z danego zakresu mocy'!$I$5,'Lista projektów wiatrowych'!$H:$H,"&lt;="&amp;'Projekty z danego zakresu mocy'!$K$5)</f>
        <v>0</v>
      </c>
      <c r="J11" s="83">
        <f>COUNTIFS('Lista projektów wiatrowych'!$J:$J,"&gt;="&amp;'Projekty z danego zakresu mocy'!J6,'Lista projektów wiatrowych'!$J:$J,"&lt;="&amp;'Projekty z danego zakresu mocy'!J7,'Lista projektów wiatrowych'!$H:$H,"&gt;="&amp;'Projekty z danego zakresu mocy'!$I$5,'Lista projektów wiatrowych'!$H:$H,"&lt;="&amp;'Projekty z danego zakresu mocy'!$K$5)</f>
        <v>0</v>
      </c>
      <c r="K11" s="83">
        <f>COUNTIFS('Lista projektów wiatrowych'!$J:$J,"&gt;="&amp;'Projekty z danego zakresu mocy'!K6,'Lista projektów wiatrowych'!$J:$J,"&lt;="&amp;'Projekty z danego zakresu mocy'!K7,'Lista projektów wiatrowych'!$H:$H,"&gt;="&amp;'Projekty z danego zakresu mocy'!$I$5,'Lista projektów wiatrowych'!$H:$H,"&lt;="&amp;'Projekty z danego zakresu mocy'!$K$5)</f>
        <v>0</v>
      </c>
      <c r="L11" s="83">
        <f>COUNTIFS('Lista projektów wiatrowych'!$J:$J,"&gt;="&amp;'Projekty z danego zakresu mocy'!L6,'Lista projektów wiatrowych'!$J:$J,"&lt;="&amp;'Projekty z danego zakresu mocy'!L7,'Lista projektów wiatrowych'!$H:$H,"&gt;="&amp;'Projekty z danego zakresu mocy'!$I$5,'Lista projektów wiatrowych'!$H:$H,"&lt;="&amp;'Projekty z danego zakresu mocy'!$K$5)</f>
        <v>0</v>
      </c>
      <c r="M11" s="83">
        <f>COUNTIFS('Lista projektów wiatrowych'!$J:$J,"&gt;="&amp;'Projekty z danego zakresu mocy'!M6,'Lista projektów wiatrowych'!$J:$J,"&lt;="&amp;'Projekty z danego zakresu mocy'!M7,'Lista projektów wiatrowych'!$H:$H,"&gt;="&amp;'Projekty z danego zakresu mocy'!$I$5,'Lista projektów wiatrowych'!$H:$H,"&lt;="&amp;'Projekty z danego zakresu mocy'!$K$5)</f>
        <v>0</v>
      </c>
      <c r="N11" s="83">
        <f>COUNTIFS('Lista projektów wiatrowych'!$J:$J,"&gt;="&amp;'Projekty z danego zakresu mocy'!N6,'Lista projektów wiatrowych'!$J:$J,"&lt;="&amp;'Projekty z danego zakresu mocy'!N7,'Lista projektów wiatrowych'!$H:$H,"&gt;="&amp;'Projekty z danego zakresu mocy'!$I$5,'Lista projektów wiatrowych'!$H:$H,"&lt;="&amp;'Projekty z danego zakresu mocy'!$K$5)</f>
        <v>1</v>
      </c>
      <c r="O11" s="85">
        <f>SUM(E11:N11)+COUNTIFS('Lista projektów wiatrowych'!$J:$J,"="&amp;"TAK",'Lista projektów wiatrowych'!$H:$H,"&gt;="&amp;'Projekty z danego zakresu mocy'!$I$5,'Lista projektów wiatrowych'!$H:$H,"&lt;="&amp;'Projekty z danego zakresu mocy'!$K$5)</f>
        <v>2</v>
      </c>
      <c r="P11" s="180">
        <f>COUNTIFS('Lista projektów wiatrowych'!$J:$J,"&lt;&gt;"&amp;"-",'Lista projektów wiatrowych'!$H:$H,"&gt;="&amp;'Projekty z danego zakresu mocy'!$I$5,'Lista projektów wiatrowych'!$H:$H,"&lt;="&amp;'Projekty z danego zakresu mocy'!$K$5)</f>
        <v>2</v>
      </c>
      <c r="Q11" s="150"/>
      <c r="R11" s="29"/>
      <c r="S11" s="36"/>
      <c r="T11" s="36"/>
      <c r="U11" s="36"/>
      <c r="V11" s="36"/>
      <c r="W11" s="36"/>
      <c r="X11" s="36"/>
      <c r="Y11" s="36"/>
      <c r="Z11" s="36"/>
      <c r="AA11" s="43"/>
    </row>
    <row r="12" spans="1:27" s="37" customFormat="1" ht="16.5" thickBot="1" x14ac:dyDescent="0.3">
      <c r="A12" s="29"/>
      <c r="B12" s="101"/>
      <c r="C12" s="154"/>
      <c r="D12" s="107" t="s">
        <v>73</v>
      </c>
      <c r="E12" s="108">
        <f>SUMIFS('Lista projektów wiatrowych'!$H:$H,'Lista projektów wiatrowych'!$J:$J,"&gt;="&amp;'Projekty z danego zakresu mocy'!E6,'Lista projektów wiatrowych'!$J:$J,"&lt;="&amp;'Projekty z danego zakresu mocy'!E7,'Lista projektów wiatrowych'!$H:$H,"&gt;="&amp;'Projekty z danego zakresu mocy'!$I$5,'Lista projektów wiatrowych'!$H:$H,"&lt;="&amp;'Projekty z danego zakresu mocy'!$K$5)/1000</f>
        <v>0</v>
      </c>
      <c r="F12" s="108">
        <f>SUMIFS('Lista projektów wiatrowych'!$H:$H,'Lista projektów wiatrowych'!$J:$J,"&gt;="&amp;'Projekty z danego zakresu mocy'!F6,'Lista projektów wiatrowych'!$J:$J,"&lt;="&amp;'Projekty z danego zakresu mocy'!F7,'Lista projektów wiatrowych'!$H:$H,"&gt;="&amp;'Projekty z danego zakresu mocy'!$I$5,'Lista projektów wiatrowych'!$H:$H,"&lt;="&amp;'Projekty z danego zakresu mocy'!$K$5)/1000</f>
        <v>0</v>
      </c>
      <c r="G12" s="108">
        <f>SUMIFS('Lista projektów wiatrowych'!$H:$H,'Lista projektów wiatrowych'!$J:$J,"&gt;="&amp;'Projekty z danego zakresu mocy'!G6,'Lista projektów wiatrowych'!$J:$J,"&lt;="&amp;'Projekty z danego zakresu mocy'!G7,'Lista projektów wiatrowych'!$H:$H,"&gt;="&amp;'Projekty z danego zakresu mocy'!$I$5,'Lista projektów wiatrowych'!$H:$H,"&lt;="&amp;'Projekty z danego zakresu mocy'!$K$5)/1000</f>
        <v>0</v>
      </c>
      <c r="H12" s="108">
        <f>SUMIFS('Lista projektów wiatrowych'!$H:$H,'Lista projektów wiatrowych'!$J:$J,"&gt;="&amp;'Projekty z danego zakresu mocy'!H6,'Lista projektów wiatrowych'!$J:$J,"&lt;="&amp;'Projekty z danego zakresu mocy'!H7,'Lista projektów wiatrowych'!$H:$H,"&gt;="&amp;'Projekty z danego zakresu mocy'!$I$5,'Lista projektów wiatrowych'!$H:$H,"&lt;="&amp;'Projekty z danego zakresu mocy'!$K$5)/1000</f>
        <v>0</v>
      </c>
      <c r="I12" s="108">
        <f>SUMIFS('Lista projektów wiatrowych'!$H:$H,'Lista projektów wiatrowych'!$J:$J,"&gt;="&amp;'Projekty z danego zakresu mocy'!I6,'Lista projektów wiatrowych'!$J:$J,"&lt;="&amp;'Projekty z danego zakresu mocy'!I7,'Lista projektów wiatrowych'!$H:$H,"&gt;="&amp;'Projekty z danego zakresu mocy'!$I$5,'Lista projektów wiatrowych'!$H:$H,"&lt;="&amp;'Projekty z danego zakresu mocy'!$K$5)/1000</f>
        <v>0</v>
      </c>
      <c r="J12" s="108">
        <f>SUMIFS('Lista projektów wiatrowych'!$H:$H,'Lista projektów wiatrowych'!$J:$J,"&gt;="&amp;'Projekty z danego zakresu mocy'!J6,'Lista projektów wiatrowych'!$J:$J,"&lt;="&amp;'Projekty z danego zakresu mocy'!J7,'Lista projektów wiatrowych'!$H:$H,"&gt;="&amp;'Projekty z danego zakresu mocy'!$I$5,'Lista projektów wiatrowych'!$H:$H,"&lt;="&amp;'Projekty z danego zakresu mocy'!$K$5)/1000</f>
        <v>0</v>
      </c>
      <c r="K12" s="108">
        <f>SUMIFS('Lista projektów wiatrowych'!$H:$H,'Lista projektów wiatrowych'!$J:$J,"&gt;="&amp;'Projekty z danego zakresu mocy'!K6,'Lista projektów wiatrowych'!$J:$J,"&lt;="&amp;'Projekty z danego zakresu mocy'!K7,'Lista projektów wiatrowych'!$H:$H,"&gt;="&amp;'Projekty z danego zakresu mocy'!$I$5,'Lista projektów wiatrowych'!$H:$H,"&lt;="&amp;'Projekty z danego zakresu mocy'!$K$5)/1000</f>
        <v>0</v>
      </c>
      <c r="L12" s="108">
        <f>SUMIFS('Lista projektów wiatrowych'!$H:$H,'Lista projektów wiatrowych'!$J:$J,"&gt;="&amp;'Projekty z danego zakresu mocy'!L6,'Lista projektów wiatrowych'!$J:$J,"&lt;="&amp;'Projekty z danego zakresu mocy'!L7,'Lista projektów wiatrowych'!$H:$H,"&gt;="&amp;'Projekty z danego zakresu mocy'!$I$5,'Lista projektów wiatrowych'!$H:$H,"&lt;="&amp;'Projekty z danego zakresu mocy'!$K$5)/1000</f>
        <v>0</v>
      </c>
      <c r="M12" s="108">
        <f>SUMIFS('Lista projektów wiatrowych'!$H:$H,'Lista projektów wiatrowych'!$J:$J,"&gt;="&amp;'Projekty z danego zakresu mocy'!M6,'Lista projektów wiatrowych'!$J:$J,"&lt;="&amp;'Projekty z danego zakresu mocy'!M7,'Lista projektów wiatrowych'!$H:$H,"&gt;="&amp;'Projekty z danego zakresu mocy'!$I$5,'Lista projektów wiatrowych'!$H:$H,"&lt;="&amp;'Projekty z danego zakresu mocy'!$K$5)/1000</f>
        <v>0</v>
      </c>
      <c r="N12" s="108">
        <f>SUMIFS('Lista projektów wiatrowych'!$H:$H,'Lista projektów wiatrowych'!$J:$J,"&gt;="&amp;'Projekty z danego zakresu mocy'!N6,'Lista projektów wiatrowych'!$J:$J,"&lt;="&amp;'Projekty z danego zakresu mocy'!N7,'Lista projektów wiatrowych'!$H:$H,"&gt;="&amp;'Projekty z danego zakresu mocy'!$I$5,'Lista projektów wiatrowych'!$H:$H,"&lt;="&amp;'Projekty z danego zakresu mocy'!$K$5)/1000</f>
        <v>0.9</v>
      </c>
      <c r="O12" s="110">
        <f>SUM(E12:N12)+SUMIFS('Lista projektów wiatrowych'!$H:$H,'Lista projektów wiatrowych'!$J:$J,"="&amp;"TAK",'Lista projektów wiatrowych'!$H:$H,"&gt;="&amp;'Projekty z danego zakresu mocy'!$I$5,'Lista projektów wiatrowych'!$H:$H,"&lt;="&amp;'Projekty z danego zakresu mocy'!$K$5)/1000</f>
        <v>3.4</v>
      </c>
      <c r="P12" s="181">
        <f>SUMIFS('Lista projektów wiatrowych'!$H:$H,'Lista projektów wiatrowych'!$J:$J,"&lt;&gt;"&amp;"-",'Lista projektów wiatrowych'!$H:$H,"&gt;="&amp;'Projekty z danego zakresu mocy'!$I$5,'Lista projektów wiatrowych'!$H:$H,"&lt;="&amp;'Projekty z danego zakresu mocy'!$K$5)/1000</f>
        <v>3.4</v>
      </c>
      <c r="Q12" s="150" t="s">
        <v>55</v>
      </c>
      <c r="R12" s="29"/>
      <c r="S12" s="36"/>
      <c r="T12" s="36"/>
      <c r="U12" s="36"/>
      <c r="V12" s="36"/>
      <c r="W12" s="36"/>
      <c r="X12" s="36"/>
      <c r="Y12" s="36"/>
      <c r="Z12" s="36"/>
      <c r="AA12" s="43"/>
    </row>
    <row r="13" spans="1:27" s="37" customFormat="1" ht="31.5" x14ac:dyDescent="0.25">
      <c r="A13" s="29"/>
      <c r="B13" s="101"/>
      <c r="C13" s="153" t="s">
        <v>57</v>
      </c>
      <c r="D13" s="82" t="s">
        <v>58</v>
      </c>
      <c r="E13" s="83">
        <f>COUNTIFS('Lista projektów wiatrowych'!$P:$P,"&gt;="&amp;'Projekty z danego zakresu mocy'!E6,'Lista projektów wiatrowych'!$P:$P,"&lt;="&amp;'Projekty z danego zakresu mocy'!E7,'Lista projektów wiatrowych'!$H:$H,"&gt;="&amp;'Projekty z danego zakresu mocy'!$I$5,'Lista projektów wiatrowych'!$H:$H,"&lt;="&amp;'Projekty z danego zakresu mocy'!$K$5)</f>
        <v>1</v>
      </c>
      <c r="F13" s="83">
        <f>COUNTIFS('Lista projektów wiatrowych'!$P:$P,"&gt;="&amp;'Projekty z danego zakresu mocy'!F6,'Lista projektów wiatrowych'!$P:$P,"&lt;="&amp;'Projekty z danego zakresu mocy'!F7,'Lista projektów wiatrowych'!$H:$H,"&gt;="&amp;'Projekty z danego zakresu mocy'!$I$5,'Lista projektów wiatrowych'!$H:$H,"&lt;="&amp;'Projekty z danego zakresu mocy'!$K$5)</f>
        <v>0</v>
      </c>
      <c r="G13" s="83">
        <f>COUNTIFS('Lista projektów wiatrowych'!$P:$P,"&gt;="&amp;'Projekty z danego zakresu mocy'!G6,'Lista projektów wiatrowych'!$P:$P,"&lt;="&amp;'Projekty z danego zakresu mocy'!G7,'Lista projektów wiatrowych'!$H:$H,"&gt;="&amp;'Projekty z danego zakresu mocy'!$I$5,'Lista projektów wiatrowych'!$H:$H,"&lt;="&amp;'Projekty z danego zakresu mocy'!$K$5)</f>
        <v>0</v>
      </c>
      <c r="H13" s="83">
        <f>COUNTIFS('Lista projektów wiatrowych'!$P:$P,"&gt;="&amp;'Projekty z danego zakresu mocy'!H6,'Lista projektów wiatrowych'!$P:$P,"&lt;="&amp;'Projekty z danego zakresu mocy'!H7,'Lista projektów wiatrowych'!$H:$H,"&gt;="&amp;'Projekty z danego zakresu mocy'!$I$5,'Lista projektów wiatrowych'!$H:$H,"&lt;="&amp;'Projekty z danego zakresu mocy'!$K$5)</f>
        <v>0</v>
      </c>
      <c r="I13" s="83">
        <f>COUNTIFS('Lista projektów wiatrowych'!$P:$P,"&gt;="&amp;'Projekty z danego zakresu mocy'!I6,'Lista projektów wiatrowych'!$P:$P,"&lt;="&amp;'Projekty z danego zakresu mocy'!I7,'Lista projektów wiatrowych'!$H:$H,"&gt;="&amp;'Projekty z danego zakresu mocy'!$I$5,'Lista projektów wiatrowych'!$H:$H,"&lt;="&amp;'Projekty z danego zakresu mocy'!$K$5)</f>
        <v>0</v>
      </c>
      <c r="J13" s="83">
        <f>COUNTIFS('Lista projektów wiatrowych'!$P:$P,"&gt;="&amp;'Projekty z danego zakresu mocy'!J6,'Lista projektów wiatrowych'!$P:$P,"&lt;="&amp;'Projekty z danego zakresu mocy'!J7,'Lista projektów wiatrowych'!$H:$H,"&gt;="&amp;'Projekty z danego zakresu mocy'!$I$5,'Lista projektów wiatrowych'!$H:$H,"&lt;="&amp;'Projekty z danego zakresu mocy'!$K$5)</f>
        <v>1</v>
      </c>
      <c r="K13" s="83">
        <f>COUNTIFS('Lista projektów wiatrowych'!$P:$P,"&gt;="&amp;'Projekty z danego zakresu mocy'!K6,'Lista projektów wiatrowych'!$P:$P,"&lt;="&amp;'Projekty z danego zakresu mocy'!K7,'Lista projektów wiatrowych'!$H:$H,"&gt;="&amp;'Projekty z danego zakresu mocy'!$I$5,'Lista projektów wiatrowych'!$H:$H,"&lt;="&amp;'Projekty z danego zakresu mocy'!$K$5)</f>
        <v>0</v>
      </c>
      <c r="L13" s="83">
        <f>COUNTIFS('Lista projektów wiatrowych'!$P:$P,"&gt;="&amp;'Projekty z danego zakresu mocy'!L6,'Lista projektów wiatrowych'!$P:$P,"&lt;="&amp;'Projekty z danego zakresu mocy'!L7,'Lista projektów wiatrowych'!$H:$H,"&gt;="&amp;'Projekty z danego zakresu mocy'!$I$5,'Lista projektów wiatrowych'!$H:$H,"&lt;="&amp;'Projekty z danego zakresu mocy'!$K$5)</f>
        <v>0</v>
      </c>
      <c r="M13" s="83">
        <f>COUNTIFS('Lista projektów wiatrowych'!$P:$P,"&gt;="&amp;'Projekty z danego zakresu mocy'!M6,'Lista projektów wiatrowych'!$P:$P,"&lt;="&amp;'Projekty z danego zakresu mocy'!M7,'Lista projektów wiatrowych'!$H:$H,"&gt;="&amp;'Projekty z danego zakresu mocy'!$I$5,'Lista projektów wiatrowych'!$H:$H,"&lt;="&amp;'Projekty z danego zakresu mocy'!$K$5)</f>
        <v>1</v>
      </c>
      <c r="N13" s="83">
        <f>COUNTIFS('Lista projektów wiatrowych'!$P:$P,"&gt;="&amp;'Projekty z danego zakresu mocy'!N6,'Lista projektów wiatrowych'!$P:$P,"&lt;="&amp;'Projekty z danego zakresu mocy'!N7,'Lista projektów wiatrowych'!$H:$H,"&gt;="&amp;'Projekty z danego zakresu mocy'!$I$5,'Lista projektów wiatrowych'!$H:$H,"&lt;="&amp;'Projekty z danego zakresu mocy'!$K$5)</f>
        <v>0</v>
      </c>
      <c r="O13" s="84">
        <f>SUM(E13:N13)+COUNTIFS('Lista projektów wiatrowych'!$P:$P,"="&amp;"TAK",'Lista projektów wiatrowych'!$H:$H,"&gt;="&amp;'Projekty z danego zakresu mocy'!$I$5,'Lista projektów wiatrowych'!$H:$H,"&lt;="&amp;'Projekty z danego zakresu mocy'!$K$5)</f>
        <v>3</v>
      </c>
      <c r="P13" s="178">
        <f>COUNTIFS('Lista projektów wiatrowych'!$P:$P,"&lt;&gt;"&amp;"-",'Lista projektów wiatrowych'!$H:$H,"&gt;="&amp;'Projekty z danego zakresu mocy'!$I$5,'Lista projektów wiatrowych'!$H:$H,"&lt;="&amp;'Projekty z danego zakresu mocy'!$K$5)</f>
        <v>3</v>
      </c>
      <c r="Q13" s="150"/>
      <c r="R13" s="29"/>
      <c r="S13" s="36"/>
      <c r="T13" s="36"/>
      <c r="U13" s="36"/>
      <c r="V13" s="36"/>
      <c r="W13" s="36"/>
      <c r="X13" s="36"/>
      <c r="Y13" s="36"/>
      <c r="Z13" s="36"/>
      <c r="AA13" s="43"/>
    </row>
    <row r="14" spans="1:27" s="37" customFormat="1" ht="16.5" thickBot="1" x14ac:dyDescent="0.3">
      <c r="A14" s="29"/>
      <c r="B14" s="101"/>
      <c r="C14" s="154"/>
      <c r="D14" s="107" t="s">
        <v>73</v>
      </c>
      <c r="E14" s="108">
        <f>SUMIFS('Lista projektów wiatrowych'!$H:$H,'Lista projektów wiatrowych'!$P:$P,"&gt;="&amp;'Projekty z danego zakresu mocy'!E6,'Lista projektów wiatrowych'!$P:$P,"&lt;="&amp;'Projekty z danego zakresu mocy'!E7,'Lista projektów wiatrowych'!$H:$H,"&gt;="&amp;'Projekty z danego zakresu mocy'!$I$5,'Lista projektów wiatrowych'!$H:$H,"&lt;="&amp;'Projekty z danego zakresu mocy'!$K$5)/1000</f>
        <v>4.5999999999999996</v>
      </c>
      <c r="F14" s="108">
        <f>SUMIFS('Lista projektów wiatrowych'!$H:$H,'Lista projektów wiatrowych'!$P:$P,"&gt;="&amp;'Projekty z danego zakresu mocy'!F6,'Lista projektów wiatrowych'!$P:$P,"&lt;="&amp;'Projekty z danego zakresu mocy'!F7,'Lista projektów wiatrowych'!$H:$H,"&gt;="&amp;'Projekty z danego zakresu mocy'!$I$5,'Lista projektów wiatrowych'!$H:$H,"&lt;="&amp;'Projekty z danego zakresu mocy'!$K$5)/1000</f>
        <v>0</v>
      </c>
      <c r="G14" s="108">
        <f>SUMIFS('Lista projektów wiatrowych'!$H:$H,'Lista projektów wiatrowych'!$P:$P,"&gt;="&amp;'Projekty z danego zakresu mocy'!G6,'Lista projektów wiatrowych'!$P:$P,"&lt;="&amp;'Projekty z danego zakresu mocy'!G7,'Lista projektów wiatrowych'!$H:$H,"&gt;="&amp;'Projekty z danego zakresu mocy'!$I$5,'Lista projektów wiatrowych'!$H:$H,"&lt;="&amp;'Projekty z danego zakresu mocy'!$K$5)/1000</f>
        <v>0</v>
      </c>
      <c r="H14" s="108">
        <f>SUMIFS('Lista projektów wiatrowych'!$H:$H,'Lista projektów wiatrowych'!$P:$P,"&gt;="&amp;'Projekty z danego zakresu mocy'!H6,'Lista projektów wiatrowych'!$P:$P,"&lt;="&amp;'Projekty z danego zakresu mocy'!H7,'Lista projektów wiatrowych'!$H:$H,"&gt;="&amp;'Projekty z danego zakresu mocy'!$I$5,'Lista projektów wiatrowych'!$H:$H,"&lt;="&amp;'Projekty z danego zakresu mocy'!$K$5)/1000</f>
        <v>0</v>
      </c>
      <c r="I14" s="108">
        <f>SUMIFS('Lista projektów wiatrowych'!$H:$H,'Lista projektów wiatrowych'!$P:$P,"&gt;="&amp;'Projekty z danego zakresu mocy'!I6,'Lista projektów wiatrowych'!$P:$P,"&lt;="&amp;'Projekty z danego zakresu mocy'!I7,'Lista projektów wiatrowych'!$H:$H,"&gt;="&amp;'Projekty z danego zakresu mocy'!$I$5,'Lista projektów wiatrowych'!$H:$H,"&lt;="&amp;'Projekty z danego zakresu mocy'!$K$5)/1000</f>
        <v>0</v>
      </c>
      <c r="J14" s="108">
        <f>SUMIFS('Lista projektów wiatrowych'!$H:$H,'Lista projektów wiatrowych'!$P:$P,"&gt;="&amp;'Projekty z danego zakresu mocy'!J6,'Lista projektów wiatrowych'!$P:$P,"&lt;="&amp;'Projekty z danego zakresu mocy'!J7,'Lista projektów wiatrowych'!$H:$H,"&gt;="&amp;'Projekty z danego zakresu mocy'!$I$5,'Lista projektów wiatrowych'!$H:$H,"&lt;="&amp;'Projekty z danego zakresu mocy'!$K$5)/1000</f>
        <v>2.5</v>
      </c>
      <c r="K14" s="108">
        <f>SUMIFS('Lista projektów wiatrowych'!$H:$H,'Lista projektów wiatrowych'!$P:$P,"&gt;="&amp;'Projekty z danego zakresu mocy'!K6,'Lista projektów wiatrowych'!$P:$P,"&lt;="&amp;'Projekty z danego zakresu mocy'!K7,'Lista projektów wiatrowych'!$H:$H,"&gt;="&amp;'Projekty z danego zakresu mocy'!$I$5,'Lista projektów wiatrowych'!$H:$H,"&lt;="&amp;'Projekty z danego zakresu mocy'!$K$5)/1000</f>
        <v>0</v>
      </c>
      <c r="L14" s="108">
        <f>SUMIFS('Lista projektów wiatrowych'!$H:$H,'Lista projektów wiatrowych'!$P:$P,"&gt;="&amp;'Projekty z danego zakresu mocy'!L6,'Lista projektów wiatrowych'!$P:$P,"&lt;="&amp;'Projekty z danego zakresu mocy'!L7,'Lista projektów wiatrowych'!$H:$H,"&gt;="&amp;'Projekty z danego zakresu mocy'!$I$5,'Lista projektów wiatrowych'!$H:$H,"&lt;="&amp;'Projekty z danego zakresu mocy'!$K$5)/1000</f>
        <v>0</v>
      </c>
      <c r="M14" s="108">
        <f>SUMIFS('Lista projektów wiatrowych'!$H:$H,'Lista projektów wiatrowych'!$P:$P,"&gt;="&amp;'Projekty z danego zakresu mocy'!M6,'Lista projektów wiatrowych'!$P:$P,"&lt;="&amp;'Projekty z danego zakresu mocy'!M7,'Lista projektów wiatrowych'!$H:$H,"&gt;="&amp;'Projekty z danego zakresu mocy'!$I$5,'Lista projektów wiatrowych'!$H:$H,"&lt;="&amp;'Projekty z danego zakresu mocy'!$K$5)/1000</f>
        <v>0.9</v>
      </c>
      <c r="N14" s="108">
        <f>SUMIFS('Lista projektów wiatrowych'!$H:$H,'Lista projektów wiatrowych'!$P:$P,"&gt;="&amp;'Projekty z danego zakresu mocy'!N6,'Lista projektów wiatrowych'!$P:$P,"&lt;="&amp;'Projekty z danego zakresu mocy'!N7,'Lista projektów wiatrowych'!$H:$H,"&gt;="&amp;'Projekty z danego zakresu mocy'!$I$5,'Lista projektów wiatrowych'!$H:$H,"&lt;="&amp;'Projekty z danego zakresu mocy'!$K$5)/1000</f>
        <v>0</v>
      </c>
      <c r="O14" s="109">
        <f>SUM(E14:N14)+SUMIFS('Lista projektów wiatrowych'!$H:$H,'Lista projektów wiatrowych'!$P:$P,"="&amp;"TAK",'Lista projektów wiatrowych'!$H:$H,"&gt;="&amp;'Projekty z danego zakresu mocy'!$I$5,'Lista projektów wiatrowych'!$H:$H,"&lt;="&amp;'Projekty z danego zakresu mocy'!$K$5)/1000</f>
        <v>8</v>
      </c>
      <c r="P14" s="179">
        <f>SUMIFS('Lista projektów wiatrowych'!$H:$H,'Lista projektów wiatrowych'!$P:$P,"&lt;&gt;"&amp;"-",'Lista projektów wiatrowych'!$H:$H,"&gt;="&amp;'Projekty z danego zakresu mocy'!$I$5,'Lista projektów wiatrowych'!$H:$H,"&lt;="&amp;'Projekty z danego zakresu mocy'!$K$5)/1000</f>
        <v>8</v>
      </c>
      <c r="Q14" s="150" t="s">
        <v>55</v>
      </c>
      <c r="R14" s="29"/>
      <c r="S14" s="36"/>
      <c r="T14" s="36"/>
      <c r="U14" s="36"/>
      <c r="V14" s="36"/>
      <c r="W14" s="36"/>
      <c r="X14" s="36"/>
      <c r="Y14" s="36"/>
      <c r="Z14" s="36"/>
      <c r="AA14" s="43"/>
    </row>
    <row r="15" spans="1:27" s="37" customFormat="1" ht="31.5" x14ac:dyDescent="0.25">
      <c r="A15" s="29"/>
      <c r="B15" s="101"/>
      <c r="C15" s="153" t="s">
        <v>59</v>
      </c>
      <c r="D15" s="82" t="s">
        <v>53</v>
      </c>
      <c r="E15" s="83">
        <f>COUNTIFS('Lista projektów wiatrowych'!$O:$O,"&gt;="&amp;'Projekty z danego zakresu mocy'!E6,'Lista projektów wiatrowych'!$O:$O,"&lt;="&amp;'Projekty z danego zakresu mocy'!E7,'Lista projektów wiatrowych'!$H:$H,"&gt;="&amp;'Projekty z danego zakresu mocy'!$I$5,'Lista projektów wiatrowych'!$H:$H,"&lt;="&amp;'Projekty z danego zakresu mocy'!$K$5)</f>
        <v>0</v>
      </c>
      <c r="F15" s="83">
        <f>COUNTIFS('Lista projektów wiatrowych'!$O:$O,"&gt;="&amp;'Projekty z danego zakresu mocy'!F6,'Lista projektów wiatrowych'!$O:$O,"&lt;="&amp;'Projekty z danego zakresu mocy'!F7,'Lista projektów wiatrowych'!$H:$H,"&gt;="&amp;'Projekty z danego zakresu mocy'!$I$5,'Lista projektów wiatrowych'!$H:$H,"&lt;="&amp;'Projekty z danego zakresu mocy'!$K$5)</f>
        <v>0</v>
      </c>
      <c r="G15" s="83">
        <f>COUNTIFS('Lista projektów wiatrowych'!$O:$O,"&gt;="&amp;'Projekty z danego zakresu mocy'!G6,'Lista projektów wiatrowych'!$O:$O,"&lt;="&amp;'Projekty z danego zakresu mocy'!G7,'Lista projektów wiatrowych'!$H:$H,"&gt;="&amp;'Projekty z danego zakresu mocy'!$I$5,'Lista projektów wiatrowych'!$H:$H,"&lt;="&amp;'Projekty z danego zakresu mocy'!$K$5)</f>
        <v>0</v>
      </c>
      <c r="H15" s="83">
        <f>COUNTIFS('Lista projektów wiatrowych'!$O:$O,"&gt;="&amp;'Projekty z danego zakresu mocy'!H6,'Lista projektów wiatrowych'!$O:$O,"&lt;="&amp;'Projekty z danego zakresu mocy'!H7,'Lista projektów wiatrowych'!$H:$H,"&gt;="&amp;'Projekty z danego zakresu mocy'!$I$5,'Lista projektów wiatrowych'!$H:$H,"&lt;="&amp;'Projekty z danego zakresu mocy'!$K$5)</f>
        <v>0</v>
      </c>
      <c r="I15" s="83">
        <f>COUNTIFS('Lista projektów wiatrowych'!$O:$O,"&gt;="&amp;'Projekty z danego zakresu mocy'!I6,'Lista projektów wiatrowych'!$O:$O,"&lt;="&amp;'Projekty z danego zakresu mocy'!I7,'Lista projektów wiatrowych'!$H:$H,"&gt;="&amp;'Projekty z danego zakresu mocy'!$I$5,'Lista projektów wiatrowych'!$H:$H,"&lt;="&amp;'Projekty z danego zakresu mocy'!$K$5)</f>
        <v>0</v>
      </c>
      <c r="J15" s="83">
        <f>COUNTIFS('Lista projektów wiatrowych'!$O:$O,"&gt;="&amp;'Projekty z danego zakresu mocy'!J6,'Lista projektów wiatrowych'!$O:$O,"&lt;="&amp;'Projekty z danego zakresu mocy'!J7,'Lista projektów wiatrowych'!$H:$H,"&gt;="&amp;'Projekty z danego zakresu mocy'!$I$5,'Lista projektów wiatrowych'!$H:$H,"&lt;="&amp;'Projekty z danego zakresu mocy'!$K$5)</f>
        <v>1</v>
      </c>
      <c r="K15" s="83">
        <f>COUNTIFS('Lista projektów wiatrowych'!$O:$O,"&gt;="&amp;'Projekty z danego zakresu mocy'!K6,'Lista projektów wiatrowych'!$O:$O,"&lt;="&amp;'Projekty z danego zakresu mocy'!K7,'Lista projektów wiatrowych'!$H:$H,"&gt;="&amp;'Projekty z danego zakresu mocy'!$I$5,'Lista projektów wiatrowych'!$H:$H,"&lt;="&amp;'Projekty z danego zakresu mocy'!$K$5)</f>
        <v>0</v>
      </c>
      <c r="L15" s="83">
        <f>COUNTIFS('Lista projektów wiatrowych'!$O:$O,"&gt;="&amp;'Projekty z danego zakresu mocy'!L6,'Lista projektów wiatrowych'!$O:$O,"&lt;="&amp;'Projekty z danego zakresu mocy'!L7,'Lista projektów wiatrowych'!$H:$H,"&gt;="&amp;'Projekty z danego zakresu mocy'!$I$5,'Lista projektów wiatrowych'!$H:$H,"&lt;="&amp;'Projekty z danego zakresu mocy'!$K$5)</f>
        <v>0</v>
      </c>
      <c r="M15" s="83">
        <f>COUNTIFS('Lista projektów wiatrowych'!$O:$O,"&gt;="&amp;'Projekty z danego zakresu mocy'!M6,'Lista projektów wiatrowych'!$O:$O,"&lt;="&amp;'Projekty z danego zakresu mocy'!M7,'Lista projektów wiatrowych'!$H:$H,"&gt;="&amp;'Projekty z danego zakresu mocy'!$I$5,'Lista projektów wiatrowych'!$H:$H,"&lt;="&amp;'Projekty z danego zakresu mocy'!$K$5)</f>
        <v>1</v>
      </c>
      <c r="N15" s="83">
        <f>COUNTIFS('Lista projektów wiatrowych'!$O:$O,"&gt;="&amp;'Projekty z danego zakresu mocy'!N6,'Lista projektów wiatrowych'!$O:$O,"&lt;="&amp;'Projekty z danego zakresu mocy'!N7,'Lista projektów wiatrowych'!$H:$H,"&gt;="&amp;'Projekty z danego zakresu mocy'!$I$5,'Lista projektów wiatrowych'!$H:$H,"&lt;="&amp;'Projekty z danego zakresu mocy'!$K$5)</f>
        <v>0</v>
      </c>
      <c r="O15" s="84">
        <f>SUM(E15:N15)+COUNTIFS('Lista projektów wiatrowych'!$O:$O,"="&amp;"TAK",'Lista projektów wiatrowych'!$H:$H,"&gt;="&amp;'Projekty z danego zakresu mocy'!$I$5,'Lista projektów wiatrowych'!$H:$H,"&lt;="&amp;'Projekty z danego zakresu mocy'!$K$5)</f>
        <v>2</v>
      </c>
      <c r="P15" s="178">
        <f>COUNTIFS('Lista projektów wiatrowych'!$O:$O,"&lt;&gt;"&amp;"-",'Lista projektów wiatrowych'!$H:$H,"&gt;="&amp;'Projekty z danego zakresu mocy'!$I$5,'Lista projektów wiatrowych'!$H:$H,"&lt;="&amp;'Projekty z danego zakresu mocy'!$K$5)</f>
        <v>3</v>
      </c>
      <c r="Q15" s="150"/>
      <c r="R15" s="29"/>
      <c r="S15" s="36"/>
      <c r="T15" s="36"/>
      <c r="U15" s="36"/>
      <c r="V15" s="36"/>
      <c r="W15" s="36"/>
      <c r="X15" s="36"/>
      <c r="Y15" s="36"/>
      <c r="Z15" s="36"/>
      <c r="AA15" s="43"/>
    </row>
    <row r="16" spans="1:27" s="37" customFormat="1" ht="16.5" thickBot="1" x14ac:dyDescent="0.3">
      <c r="A16" s="29"/>
      <c r="B16" s="101"/>
      <c r="C16" s="154"/>
      <c r="D16" s="107" t="s">
        <v>73</v>
      </c>
      <c r="E16" s="108">
        <f>SUMIFS('Lista projektów wiatrowych'!$H:$H,'Lista projektów wiatrowych'!$O:$O,"&gt;="&amp;'Projekty z danego zakresu mocy'!E6,'Lista projektów wiatrowych'!$O:$O,"&lt;="&amp;'Projekty z danego zakresu mocy'!E7,'Lista projektów wiatrowych'!$H:$H,"&gt;="&amp;'Projekty z danego zakresu mocy'!$I$5,'Lista projektów wiatrowych'!$H:$H,"&lt;="&amp;'Projekty z danego zakresu mocy'!$K$5)/1000</f>
        <v>0</v>
      </c>
      <c r="F16" s="108">
        <f>SUMIFS('Lista projektów wiatrowych'!$H:$H,'Lista projektów wiatrowych'!$O:$O,"&gt;="&amp;'Projekty z danego zakresu mocy'!F6,'Lista projektów wiatrowych'!$O:$O,"&lt;="&amp;'Projekty z danego zakresu mocy'!F7,'Lista projektów wiatrowych'!$H:$H,"&gt;="&amp;'Projekty z danego zakresu mocy'!$I$5,'Lista projektów wiatrowych'!$H:$H,"&lt;="&amp;'Projekty z danego zakresu mocy'!$K$5)/1000</f>
        <v>0</v>
      </c>
      <c r="G16" s="108">
        <f>SUMIFS('Lista projektów wiatrowych'!$H:$H,'Lista projektów wiatrowych'!$O:$O,"&gt;="&amp;'Projekty z danego zakresu mocy'!G6,'Lista projektów wiatrowych'!$O:$O,"&lt;="&amp;'Projekty z danego zakresu mocy'!G7,'Lista projektów wiatrowych'!$H:$H,"&gt;="&amp;'Projekty z danego zakresu mocy'!$I$5,'Lista projektów wiatrowych'!$H:$H,"&lt;="&amp;'Projekty z danego zakresu mocy'!$K$5)/1000</f>
        <v>0</v>
      </c>
      <c r="H16" s="108">
        <f>SUMIFS('Lista projektów wiatrowych'!$H:$H,'Lista projektów wiatrowych'!$O:$O,"&gt;="&amp;'Projekty z danego zakresu mocy'!H6,'Lista projektów wiatrowych'!$O:$O,"&lt;="&amp;'Projekty z danego zakresu mocy'!H7,'Lista projektów wiatrowych'!$H:$H,"&gt;="&amp;'Projekty z danego zakresu mocy'!$I$5,'Lista projektów wiatrowych'!$H:$H,"&lt;="&amp;'Projekty z danego zakresu mocy'!$K$5)/1000</f>
        <v>0</v>
      </c>
      <c r="I16" s="108">
        <f>SUMIFS('Lista projektów wiatrowych'!$H:$H,'Lista projektów wiatrowych'!$O:$O,"&gt;="&amp;'Projekty z danego zakresu mocy'!I6,'Lista projektów wiatrowych'!$O:$O,"&lt;="&amp;'Projekty z danego zakresu mocy'!I7,'Lista projektów wiatrowych'!$H:$H,"&gt;="&amp;'Projekty z danego zakresu mocy'!$I$5,'Lista projektów wiatrowych'!$H:$H,"&lt;="&amp;'Projekty z danego zakresu mocy'!$K$5)/1000</f>
        <v>0</v>
      </c>
      <c r="J16" s="108">
        <f>SUMIFS('Lista projektów wiatrowych'!$H:$H,'Lista projektów wiatrowych'!$O:$O,"&gt;="&amp;'Projekty z danego zakresu mocy'!J6,'Lista projektów wiatrowych'!$O:$O,"&lt;="&amp;'Projekty z danego zakresu mocy'!J7,'Lista projektów wiatrowych'!$H:$H,"&gt;="&amp;'Projekty z danego zakresu mocy'!$I$5,'Lista projektów wiatrowych'!$H:$H,"&lt;="&amp;'Projekty z danego zakresu mocy'!$K$5)/1000</f>
        <v>2.5</v>
      </c>
      <c r="K16" s="108">
        <f>SUMIFS('Lista projektów wiatrowych'!$H:$H,'Lista projektów wiatrowych'!$O:$O,"&gt;="&amp;'Projekty z danego zakresu mocy'!K6,'Lista projektów wiatrowych'!$O:$O,"&lt;="&amp;'Projekty z danego zakresu mocy'!K7,'Lista projektów wiatrowych'!$H:$H,"&gt;="&amp;'Projekty z danego zakresu mocy'!$I$5,'Lista projektów wiatrowych'!$H:$H,"&lt;="&amp;'Projekty z danego zakresu mocy'!$K$5)/1000</f>
        <v>0</v>
      </c>
      <c r="L16" s="108">
        <f>SUMIFS('Lista projektów wiatrowych'!$H:$H,'Lista projektów wiatrowych'!$O:$O,"&gt;="&amp;'Projekty z danego zakresu mocy'!L6,'Lista projektów wiatrowych'!$O:$O,"&lt;="&amp;'Projekty z danego zakresu mocy'!L7,'Lista projektów wiatrowych'!$H:$H,"&gt;="&amp;'Projekty z danego zakresu mocy'!$I$5,'Lista projektów wiatrowych'!$H:$H,"&lt;="&amp;'Projekty z danego zakresu mocy'!$K$5)/1000</f>
        <v>0</v>
      </c>
      <c r="M16" s="108">
        <f>SUMIFS('Lista projektów wiatrowych'!$H:$H,'Lista projektów wiatrowych'!$O:$O,"&gt;="&amp;'Projekty z danego zakresu mocy'!M6,'Lista projektów wiatrowych'!$O:$O,"&lt;="&amp;'Projekty z danego zakresu mocy'!M7,'Lista projektów wiatrowych'!$H:$H,"&gt;="&amp;'Projekty z danego zakresu mocy'!$I$5,'Lista projektów wiatrowych'!$H:$H,"&lt;="&amp;'Projekty z danego zakresu mocy'!$K$5)/1000</f>
        <v>0.9</v>
      </c>
      <c r="N16" s="108">
        <f>SUMIFS('Lista projektów wiatrowych'!$H:$H,'Lista projektów wiatrowych'!$O:$O,"&gt;="&amp;'Projekty z danego zakresu mocy'!N6,'Lista projektów wiatrowych'!$O:$O,"&lt;="&amp;'Projekty z danego zakresu mocy'!N7,'Lista projektów wiatrowych'!$H:$H,"&gt;="&amp;'Projekty z danego zakresu mocy'!$I$5,'Lista projektów wiatrowych'!$H:$H,"&lt;="&amp;'Projekty z danego zakresu mocy'!$K$5)/1000</f>
        <v>0</v>
      </c>
      <c r="O16" s="109">
        <f>SUM(E16:N16)+SUMIFS('Lista projektów wiatrowych'!$H:$H,'Lista projektów wiatrowych'!$O:$O,"="&amp;"TAK",'Lista projektów wiatrowych'!$H:$H,"&gt;="&amp;'Projekty z danego zakresu mocy'!$I$5,'Lista projektów wiatrowych'!$H:$H,"&lt;="&amp;'Projekty z danego zakresu mocy'!$K$5)/1000</f>
        <v>3.4</v>
      </c>
      <c r="P16" s="179">
        <f>SUMIFS('Lista projektów wiatrowych'!$H:$H,'Lista projektów wiatrowych'!$O:$O,"&lt;&gt;"&amp;"-",'Lista projektów wiatrowych'!$H:$H,"&gt;="&amp;'Projekty z danego zakresu mocy'!$I$5,'Lista projektów wiatrowych'!$H:$H,"&lt;="&amp;'Projekty z danego zakresu mocy'!$K$5)/1000</f>
        <v>8</v>
      </c>
      <c r="Q16" s="150" t="s">
        <v>55</v>
      </c>
      <c r="R16" s="29"/>
      <c r="S16" s="36"/>
      <c r="T16" s="36"/>
      <c r="U16" s="36"/>
      <c r="V16" s="36"/>
      <c r="W16" s="36"/>
      <c r="X16" s="36"/>
      <c r="Y16" s="36"/>
      <c r="Z16" s="36"/>
      <c r="AA16" s="43"/>
    </row>
    <row r="17" spans="1:27" s="37" customFormat="1" x14ac:dyDescent="0.25">
      <c r="A17" s="29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29"/>
      <c r="S17" s="36"/>
      <c r="T17" s="36"/>
      <c r="U17" s="36"/>
      <c r="V17" s="36"/>
      <c r="W17" s="36"/>
      <c r="X17" s="36"/>
      <c r="Y17" s="36"/>
      <c r="Z17" s="36"/>
      <c r="AA17" s="43"/>
    </row>
    <row r="18" spans="1:27" s="37" customFormat="1" x14ac:dyDescent="0.25">
      <c r="A18" s="29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29"/>
      <c r="S18" s="36"/>
      <c r="T18" s="36"/>
      <c r="U18" s="36"/>
      <c r="V18" s="36"/>
      <c r="W18" s="36"/>
      <c r="X18" s="36"/>
      <c r="Y18" s="36"/>
      <c r="Z18" s="36"/>
      <c r="AA18" s="43"/>
    </row>
    <row r="19" spans="1:27" s="37" customFormat="1" x14ac:dyDescent="0.25">
      <c r="A19" s="29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12"/>
      <c r="O19" s="101"/>
      <c r="P19" s="101"/>
      <c r="Q19" s="101"/>
      <c r="R19" s="29"/>
      <c r="S19" s="36"/>
      <c r="T19" s="36"/>
      <c r="U19" s="36"/>
      <c r="V19" s="36"/>
      <c r="W19" s="36"/>
      <c r="X19" s="36"/>
      <c r="Y19" s="36"/>
      <c r="Z19" s="36"/>
      <c r="AA19" s="43"/>
    </row>
    <row r="20" spans="1:27" s="37" customFormat="1" x14ac:dyDescent="0.25">
      <c r="A20" s="29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21"/>
      <c r="Q20" s="101"/>
      <c r="R20" s="29"/>
      <c r="S20" s="36"/>
      <c r="T20" s="36"/>
      <c r="U20" s="36"/>
      <c r="V20" s="36"/>
      <c r="W20" s="36"/>
      <c r="X20" s="36"/>
      <c r="Y20" s="36"/>
      <c r="Z20" s="36"/>
      <c r="AA20" s="43"/>
    </row>
    <row r="21" spans="1:27" s="37" customFormat="1" x14ac:dyDescent="0.25">
      <c r="A21" s="29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29"/>
      <c r="S21" s="36"/>
      <c r="T21" s="36"/>
      <c r="U21" s="36"/>
      <c r="V21" s="36"/>
      <c r="W21" s="36"/>
      <c r="X21" s="36"/>
      <c r="Y21" s="36"/>
      <c r="Z21" s="36"/>
      <c r="AA21" s="43"/>
    </row>
    <row r="22" spans="1:27" s="37" customFormat="1" x14ac:dyDescent="0.25">
      <c r="A22" s="29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29"/>
      <c r="S22" s="36"/>
      <c r="T22" s="36"/>
      <c r="U22" s="36"/>
      <c r="V22" s="36"/>
      <c r="W22" s="36"/>
      <c r="X22" s="36"/>
      <c r="Y22" s="36"/>
      <c r="Z22" s="36"/>
      <c r="AA22" s="43"/>
    </row>
    <row r="23" spans="1:27" s="37" customFormat="1" x14ac:dyDescent="0.25">
      <c r="A23" s="29"/>
      <c r="B23" s="101"/>
      <c r="C23" s="101"/>
      <c r="D23" s="101"/>
      <c r="E23" s="101"/>
      <c r="F23" s="101"/>
      <c r="G23" s="103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29"/>
      <c r="S23" s="36"/>
      <c r="T23" s="36"/>
      <c r="U23" s="36"/>
      <c r="V23" s="36"/>
      <c r="W23" s="36"/>
      <c r="X23" s="36"/>
      <c r="Y23" s="36"/>
      <c r="Z23" s="36"/>
      <c r="AA23" s="43"/>
    </row>
    <row r="24" spans="1:27" s="37" customFormat="1" x14ac:dyDescent="0.25">
      <c r="A24" s="29"/>
      <c r="B24" s="101"/>
      <c r="C24" s="101"/>
      <c r="D24" s="101"/>
      <c r="E24" s="101"/>
      <c r="F24" s="101"/>
      <c r="G24" s="113"/>
      <c r="H24" s="114"/>
      <c r="I24" s="101"/>
      <c r="J24" s="103"/>
      <c r="K24" s="101"/>
      <c r="L24" s="101"/>
      <c r="M24" s="101"/>
      <c r="N24" s="101"/>
      <c r="O24" s="101"/>
      <c r="P24" s="101"/>
      <c r="Q24" s="101"/>
      <c r="R24" s="29"/>
      <c r="S24" s="36"/>
      <c r="T24" s="36"/>
      <c r="U24" s="36"/>
      <c r="V24" s="36"/>
      <c r="W24" s="36"/>
      <c r="X24" s="36"/>
      <c r="Y24" s="36"/>
      <c r="Z24" s="36"/>
      <c r="AA24" s="43"/>
    </row>
    <row r="25" spans="1:27" s="37" customFormat="1" x14ac:dyDescent="0.25">
      <c r="A25" s="29"/>
      <c r="B25" s="101"/>
      <c r="C25" s="101"/>
      <c r="D25" s="101"/>
      <c r="E25" s="101"/>
      <c r="F25" s="101"/>
      <c r="G25" s="113"/>
      <c r="H25" s="114"/>
      <c r="I25" s="101"/>
      <c r="J25" s="113"/>
      <c r="K25" s="101"/>
      <c r="L25" s="101"/>
      <c r="M25" s="101"/>
      <c r="N25" s="101"/>
      <c r="O25" s="101"/>
      <c r="P25" s="101"/>
      <c r="Q25" s="101"/>
      <c r="R25" s="29"/>
      <c r="S25" s="36"/>
      <c r="T25" s="36"/>
      <c r="U25" s="36"/>
      <c r="V25" s="36"/>
      <c r="W25" s="36"/>
      <c r="X25" s="36"/>
      <c r="Y25" s="36"/>
      <c r="Z25" s="36"/>
      <c r="AA25" s="43"/>
    </row>
    <row r="26" spans="1:27" s="37" customFormat="1" x14ac:dyDescent="0.25">
      <c r="A26" s="29"/>
      <c r="B26" s="101"/>
      <c r="C26" s="101"/>
      <c r="D26" s="101"/>
      <c r="E26" s="101"/>
      <c r="F26" s="101"/>
      <c r="G26" s="113"/>
      <c r="H26" s="114"/>
      <c r="I26" s="101"/>
      <c r="J26" s="113"/>
      <c r="K26" s="101"/>
      <c r="L26" s="101"/>
      <c r="M26" s="115"/>
      <c r="N26" s="115"/>
      <c r="O26" s="115"/>
      <c r="P26" s="115"/>
      <c r="Q26" s="101"/>
      <c r="R26" s="29"/>
      <c r="S26" s="36"/>
      <c r="T26" s="36"/>
      <c r="U26" s="36"/>
      <c r="V26" s="36"/>
      <c r="W26" s="36"/>
      <c r="X26" s="36"/>
      <c r="Y26" s="36"/>
      <c r="Z26" s="36"/>
      <c r="AA26" s="43"/>
    </row>
    <row r="27" spans="1:27" s="37" customFormat="1" ht="41.25" customHeight="1" x14ac:dyDescent="0.25">
      <c r="A27" s="29"/>
      <c r="B27" s="101"/>
      <c r="C27" s="101"/>
      <c r="D27" s="101"/>
      <c r="E27" s="101"/>
      <c r="F27" s="101"/>
      <c r="G27" s="113"/>
      <c r="H27" s="114"/>
      <c r="I27" s="101"/>
      <c r="J27" s="113"/>
      <c r="K27" s="101"/>
      <c r="L27" s="101"/>
      <c r="M27" s="115"/>
      <c r="N27" s="115"/>
      <c r="O27" s="116"/>
      <c r="P27" s="116"/>
      <c r="Q27" s="116"/>
      <c r="R27" s="29"/>
      <c r="S27" s="36"/>
      <c r="T27" s="36"/>
      <c r="U27" s="36"/>
      <c r="V27" s="36"/>
      <c r="W27" s="36"/>
      <c r="X27" s="36"/>
      <c r="Y27" s="36"/>
      <c r="Z27" s="36"/>
      <c r="AA27" s="43"/>
    </row>
    <row r="28" spans="1:27" s="37" customFormat="1" x14ac:dyDescent="0.25">
      <c r="A28" s="29"/>
      <c r="B28" s="101"/>
      <c r="C28" s="101"/>
      <c r="D28" s="101"/>
      <c r="E28" s="101"/>
      <c r="F28" s="101"/>
      <c r="G28" s="113"/>
      <c r="H28" s="114"/>
      <c r="I28" s="101"/>
      <c r="J28" s="113"/>
      <c r="K28" s="101"/>
      <c r="L28" s="101"/>
      <c r="M28" s="115"/>
      <c r="N28" s="115"/>
      <c r="O28" s="117"/>
      <c r="P28" s="118"/>
      <c r="Q28" s="159"/>
      <c r="R28" s="29"/>
      <c r="S28" s="36"/>
      <c r="T28" s="36"/>
      <c r="U28" s="36"/>
      <c r="V28" s="36"/>
      <c r="W28" s="36"/>
      <c r="X28" s="36"/>
      <c r="Y28" s="36"/>
      <c r="Z28" s="36"/>
      <c r="AA28" s="43"/>
    </row>
    <row r="29" spans="1:27" s="37" customFormat="1" x14ac:dyDescent="0.25">
      <c r="A29" s="29"/>
      <c r="B29" s="101"/>
      <c r="C29" s="101"/>
      <c r="D29" s="101"/>
      <c r="E29" s="101"/>
      <c r="F29" s="101"/>
      <c r="G29" s="113"/>
      <c r="H29" s="101"/>
      <c r="I29" s="101"/>
      <c r="J29" s="113"/>
      <c r="K29" s="101"/>
      <c r="L29" s="101"/>
      <c r="M29" s="115"/>
      <c r="N29" s="115"/>
      <c r="O29" s="117"/>
      <c r="P29" s="118"/>
      <c r="Q29" s="159"/>
      <c r="R29" s="29"/>
      <c r="S29" s="36"/>
      <c r="T29" s="36"/>
      <c r="U29" s="36"/>
      <c r="V29" s="36"/>
      <c r="W29" s="36"/>
      <c r="X29" s="36"/>
      <c r="Y29" s="36"/>
      <c r="Z29" s="36"/>
      <c r="AA29" s="43"/>
    </row>
    <row r="30" spans="1:27" s="37" customFormat="1" x14ac:dyDescent="0.25">
      <c r="A30" s="29"/>
      <c r="B30" s="101"/>
      <c r="C30" s="101"/>
      <c r="D30" s="101"/>
      <c r="E30" s="101"/>
      <c r="F30" s="101"/>
      <c r="G30" s="101"/>
      <c r="H30" s="101"/>
      <c r="I30" s="101"/>
      <c r="J30" s="113"/>
      <c r="K30" s="101"/>
      <c r="L30" s="101"/>
      <c r="M30" s="115"/>
      <c r="N30" s="115"/>
      <c r="O30" s="117"/>
      <c r="P30" s="118"/>
      <c r="Q30" s="159"/>
      <c r="R30" s="29"/>
      <c r="S30" s="36"/>
      <c r="T30" s="36"/>
      <c r="U30" s="36"/>
      <c r="V30" s="36"/>
      <c r="W30" s="36"/>
      <c r="X30" s="36"/>
      <c r="Y30" s="36"/>
      <c r="Z30" s="36"/>
      <c r="AA30" s="43"/>
    </row>
    <row r="31" spans="1:27" s="37" customFormat="1" x14ac:dyDescent="0.25">
      <c r="A31" s="29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15"/>
      <c r="N31" s="115"/>
      <c r="O31" s="117"/>
      <c r="P31" s="118"/>
      <c r="Q31" s="159"/>
      <c r="R31" s="29"/>
      <c r="S31" s="36"/>
      <c r="T31" s="36"/>
      <c r="U31" s="36"/>
      <c r="V31" s="36"/>
      <c r="W31" s="36"/>
      <c r="X31" s="36"/>
      <c r="Y31" s="36"/>
      <c r="Z31" s="36"/>
      <c r="AA31" s="43"/>
    </row>
    <row r="32" spans="1:27" s="37" customFormat="1" x14ac:dyDescent="0.25">
      <c r="A32" s="29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15"/>
      <c r="N32" s="115"/>
      <c r="O32" s="117"/>
      <c r="P32" s="118"/>
      <c r="Q32" s="159"/>
      <c r="R32" s="29"/>
      <c r="S32" s="36"/>
      <c r="T32" s="36"/>
      <c r="U32" s="36"/>
      <c r="V32" s="36"/>
      <c r="W32" s="36"/>
      <c r="X32" s="36"/>
      <c r="Y32" s="36"/>
      <c r="Z32" s="36"/>
      <c r="AA32" s="43"/>
    </row>
    <row r="33" spans="1:27" s="37" customFormat="1" x14ac:dyDescent="0.25">
      <c r="A33" s="29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19"/>
      <c r="N33" s="119"/>
      <c r="O33" s="120"/>
      <c r="P33" s="120"/>
      <c r="Q33" s="120"/>
      <c r="R33" s="29"/>
      <c r="S33" s="36"/>
      <c r="T33" s="36"/>
      <c r="U33" s="36"/>
      <c r="V33" s="36"/>
      <c r="W33" s="36"/>
      <c r="X33" s="36"/>
      <c r="Y33" s="36"/>
      <c r="Z33" s="36"/>
      <c r="AA33" s="43"/>
    </row>
    <row r="34" spans="1:27" s="37" customFormat="1" x14ac:dyDescent="0.25">
      <c r="A34" s="29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3"/>
      <c r="N34" s="103"/>
      <c r="O34" s="111"/>
      <c r="P34" s="111"/>
      <c r="Q34" s="111"/>
      <c r="R34" s="29"/>
      <c r="S34" s="36"/>
      <c r="T34" s="36"/>
      <c r="U34" s="36"/>
      <c r="V34" s="36"/>
      <c r="W34" s="36"/>
      <c r="X34" s="36"/>
      <c r="Y34" s="36"/>
      <c r="Z34" s="36"/>
      <c r="AA34" s="43"/>
    </row>
    <row r="35" spans="1:27" s="37" customFormat="1" x14ac:dyDescent="0.25">
      <c r="A35" s="29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29"/>
      <c r="S35" s="36"/>
      <c r="T35" s="36"/>
      <c r="U35" s="36"/>
      <c r="V35" s="36"/>
      <c r="W35" s="36"/>
      <c r="X35" s="36"/>
      <c r="Y35" s="36"/>
      <c r="Z35" s="36"/>
      <c r="AA35" s="43"/>
    </row>
    <row r="36" spans="1:27" s="37" customFormat="1" x14ac:dyDescent="0.25">
      <c r="A36" s="29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29"/>
      <c r="S36" s="36"/>
      <c r="T36" s="36"/>
      <c r="U36" s="36"/>
      <c r="V36" s="36"/>
      <c r="W36" s="36"/>
      <c r="X36" s="36"/>
      <c r="Y36" s="36"/>
      <c r="Z36" s="36"/>
      <c r="AA36" s="43"/>
    </row>
    <row r="37" spans="1:27" s="37" customFormat="1" x14ac:dyDescent="0.25">
      <c r="A37" s="29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21"/>
      <c r="Q37" s="101"/>
      <c r="R37" s="29"/>
      <c r="S37" s="36"/>
      <c r="T37" s="36"/>
      <c r="U37" s="36"/>
      <c r="V37" s="36"/>
      <c r="W37" s="36"/>
      <c r="X37" s="36"/>
      <c r="Y37" s="36"/>
      <c r="Z37" s="36"/>
      <c r="AA37" s="43"/>
    </row>
    <row r="38" spans="1:27" s="37" customFormat="1" x14ac:dyDescent="0.25">
      <c r="A38" s="29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29"/>
      <c r="S38" s="36"/>
      <c r="T38" s="36"/>
      <c r="U38" s="36"/>
      <c r="V38" s="36"/>
      <c r="W38" s="36"/>
      <c r="X38" s="36"/>
      <c r="Y38" s="36"/>
      <c r="Z38" s="36"/>
      <c r="AA38" s="43"/>
    </row>
    <row r="39" spans="1:27" s="37" customFormat="1" x14ac:dyDescent="0.25">
      <c r="A39" s="29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29"/>
      <c r="S39" s="36"/>
      <c r="T39" s="36"/>
      <c r="U39" s="36"/>
      <c r="V39" s="36"/>
      <c r="W39" s="36"/>
      <c r="X39" s="36"/>
      <c r="Y39" s="36"/>
      <c r="Z39" s="36"/>
      <c r="AA39" s="43"/>
    </row>
    <row r="40" spans="1:27" s="37" customFormat="1" ht="18.75" x14ac:dyDescent="0.25">
      <c r="A40" s="29"/>
      <c r="B40" s="101"/>
      <c r="C40" s="101"/>
      <c r="D40" s="101"/>
      <c r="E40" s="101"/>
      <c r="F40" s="101"/>
      <c r="G40" s="101"/>
      <c r="H40" s="101"/>
      <c r="I40" s="122"/>
      <c r="J40" s="122"/>
      <c r="K40" s="122"/>
      <c r="L40" s="122"/>
      <c r="M40" s="122"/>
      <c r="N40" s="122"/>
      <c r="O40" s="122"/>
      <c r="P40" s="122"/>
      <c r="Q40" s="122"/>
      <c r="R40" s="34"/>
      <c r="S40" s="38"/>
      <c r="T40" s="38"/>
      <c r="U40" s="38"/>
      <c r="V40" s="38"/>
      <c r="W40" s="38"/>
      <c r="X40" s="38"/>
      <c r="Y40" s="38"/>
      <c r="Z40" s="38"/>
      <c r="AA40" s="39"/>
    </row>
    <row r="41" spans="1:27" s="37" customFormat="1" x14ac:dyDescent="0.25">
      <c r="A41" s="29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29"/>
      <c r="S41" s="36"/>
      <c r="T41" s="36"/>
      <c r="U41" s="36"/>
      <c r="V41" s="36"/>
      <c r="W41" s="36"/>
      <c r="X41" s="36"/>
      <c r="Y41" s="36"/>
      <c r="Z41" s="36"/>
      <c r="AA41" s="43"/>
    </row>
    <row r="42" spans="1:27" s="37" customFormat="1" x14ac:dyDescent="0.25">
      <c r="A42" s="29"/>
      <c r="B42" s="101"/>
      <c r="C42" s="101"/>
      <c r="D42" s="101"/>
      <c r="E42" s="101"/>
      <c r="F42" s="101"/>
      <c r="G42" s="101"/>
      <c r="H42" s="101"/>
      <c r="I42" s="160"/>
      <c r="J42" s="104"/>
      <c r="K42" s="104"/>
      <c r="L42" s="104"/>
      <c r="M42" s="104"/>
      <c r="N42" s="104"/>
      <c r="O42" s="104"/>
      <c r="P42" s="104"/>
      <c r="Q42" s="104"/>
      <c r="R42" s="44"/>
      <c r="S42" s="45"/>
      <c r="T42" s="46"/>
      <c r="U42" s="36"/>
      <c r="V42" s="36"/>
      <c r="W42" s="36"/>
      <c r="X42" s="36"/>
      <c r="Y42" s="36"/>
      <c r="Z42" s="36"/>
      <c r="AA42" s="43"/>
    </row>
    <row r="43" spans="1:27" s="37" customFormat="1" x14ac:dyDescent="0.25">
      <c r="A43" s="29"/>
      <c r="B43" s="101"/>
      <c r="C43" s="101"/>
      <c r="D43" s="101"/>
      <c r="E43" s="101"/>
      <c r="F43" s="101"/>
      <c r="G43" s="101"/>
      <c r="H43" s="101"/>
      <c r="I43" s="143"/>
      <c r="J43" s="104"/>
      <c r="K43" s="104"/>
      <c r="L43" s="104"/>
      <c r="M43" s="104"/>
      <c r="N43" s="104"/>
      <c r="O43" s="104"/>
      <c r="P43" s="104"/>
      <c r="Q43" s="104"/>
      <c r="R43" s="44"/>
      <c r="S43" s="45"/>
      <c r="T43" s="46"/>
      <c r="U43" s="36"/>
      <c r="V43" s="36"/>
      <c r="W43" s="36"/>
      <c r="X43" s="36"/>
      <c r="Y43" s="36"/>
      <c r="Z43" s="36"/>
      <c r="AA43" s="43"/>
    </row>
    <row r="44" spans="1:27" s="37" customFormat="1" x14ac:dyDescent="0.25">
      <c r="A44" s="29"/>
      <c r="B44" s="101"/>
      <c r="C44" s="101"/>
      <c r="D44" s="101"/>
      <c r="E44" s="101"/>
      <c r="F44" s="101"/>
      <c r="G44" s="101"/>
      <c r="H44" s="101"/>
      <c r="I44" s="144"/>
      <c r="J44" s="123"/>
      <c r="K44" s="123"/>
      <c r="L44" s="123"/>
      <c r="M44" s="123"/>
      <c r="N44" s="123"/>
      <c r="O44" s="123"/>
      <c r="P44" s="123"/>
      <c r="Q44" s="123"/>
      <c r="R44" s="35"/>
      <c r="S44" s="47"/>
      <c r="T44" s="47"/>
      <c r="U44" s="46"/>
      <c r="V44" s="46"/>
      <c r="W44" s="36"/>
      <c r="X44" s="36"/>
      <c r="Y44" s="36"/>
      <c r="Z44" s="36"/>
      <c r="AA44" s="43"/>
    </row>
    <row r="45" spans="1:27" s="37" customFormat="1" x14ac:dyDescent="0.25">
      <c r="A45" s="29"/>
      <c r="B45" s="101"/>
      <c r="C45" s="101"/>
      <c r="D45" s="101"/>
      <c r="E45" s="101"/>
      <c r="F45" s="101"/>
      <c r="G45" s="101"/>
      <c r="H45" s="101"/>
      <c r="I45" s="115"/>
      <c r="J45" s="124"/>
      <c r="K45" s="124"/>
      <c r="L45" s="124"/>
      <c r="M45" s="124"/>
      <c r="N45" s="124"/>
      <c r="O45" s="124"/>
      <c r="P45" s="124"/>
      <c r="Q45" s="124"/>
      <c r="R45" s="48"/>
      <c r="S45" s="49"/>
      <c r="T45" s="49"/>
      <c r="U45" s="50"/>
      <c r="V45" s="50"/>
      <c r="W45" s="36"/>
      <c r="X45" s="36"/>
      <c r="Y45" s="36"/>
      <c r="Z45" s="36"/>
      <c r="AA45" s="43"/>
    </row>
    <row r="46" spans="1:27" s="37" customFormat="1" x14ac:dyDescent="0.25">
      <c r="A46" s="29"/>
      <c r="B46" s="101"/>
      <c r="C46" s="101"/>
      <c r="D46" s="101"/>
      <c r="E46" s="101"/>
      <c r="F46" s="101"/>
      <c r="G46" s="101"/>
      <c r="H46" s="101"/>
      <c r="I46" s="115"/>
      <c r="J46" s="117"/>
      <c r="K46" s="117"/>
      <c r="L46" s="117"/>
      <c r="M46" s="117"/>
      <c r="N46" s="117"/>
      <c r="O46" s="117"/>
      <c r="P46" s="117"/>
      <c r="Q46" s="117"/>
      <c r="R46" s="51"/>
      <c r="S46" s="52"/>
      <c r="T46" s="52"/>
      <c r="U46" s="50"/>
      <c r="V46" s="50"/>
      <c r="W46" s="36"/>
      <c r="X46" s="36"/>
      <c r="Y46" s="36"/>
      <c r="Z46" s="36"/>
      <c r="AA46" s="43"/>
    </row>
    <row r="47" spans="1:27" s="37" customFormat="1" x14ac:dyDescent="0.25">
      <c r="A47" s="29"/>
      <c r="B47" s="101"/>
      <c r="C47" s="101"/>
      <c r="D47" s="101"/>
      <c r="E47" s="101"/>
      <c r="F47" s="101"/>
      <c r="G47" s="101"/>
      <c r="H47" s="101"/>
      <c r="I47" s="115"/>
      <c r="J47" s="124"/>
      <c r="K47" s="124"/>
      <c r="L47" s="124"/>
      <c r="M47" s="124"/>
      <c r="N47" s="124"/>
      <c r="O47" s="124"/>
      <c r="P47" s="124"/>
      <c r="Q47" s="124"/>
      <c r="R47" s="48"/>
      <c r="S47" s="49"/>
      <c r="T47" s="49"/>
      <c r="U47" s="50"/>
      <c r="V47" s="50"/>
      <c r="W47" s="36"/>
      <c r="X47" s="36"/>
      <c r="Y47" s="36"/>
      <c r="Z47" s="36"/>
      <c r="AA47" s="43"/>
    </row>
    <row r="48" spans="1:27" s="37" customFormat="1" x14ac:dyDescent="0.25">
      <c r="A48" s="29"/>
      <c r="B48" s="101"/>
      <c r="C48" s="101"/>
      <c r="D48" s="101"/>
      <c r="E48" s="101"/>
      <c r="F48" s="101"/>
      <c r="G48" s="101"/>
      <c r="H48" s="101"/>
      <c r="I48" s="115"/>
      <c r="J48" s="117"/>
      <c r="K48" s="117"/>
      <c r="L48" s="117"/>
      <c r="M48" s="117"/>
      <c r="N48" s="117"/>
      <c r="O48" s="117"/>
      <c r="P48" s="117"/>
      <c r="Q48" s="117"/>
      <c r="R48" s="51"/>
      <c r="S48" s="52"/>
      <c r="T48" s="52"/>
      <c r="U48" s="50"/>
      <c r="V48" s="50"/>
      <c r="W48" s="36"/>
      <c r="X48" s="36"/>
      <c r="Y48" s="36"/>
      <c r="Z48" s="36"/>
      <c r="AA48" s="43"/>
    </row>
    <row r="49" spans="1:27" s="37" customFormat="1" x14ac:dyDescent="0.25">
      <c r="A49" s="29"/>
      <c r="B49" s="101"/>
      <c r="C49" s="101"/>
      <c r="D49" s="101"/>
      <c r="E49" s="101"/>
      <c r="F49" s="101"/>
      <c r="G49" s="101"/>
      <c r="H49" s="101"/>
      <c r="I49" s="115"/>
      <c r="J49" s="124"/>
      <c r="K49" s="124"/>
      <c r="L49" s="124"/>
      <c r="M49" s="124"/>
      <c r="N49" s="124"/>
      <c r="O49" s="124"/>
      <c r="P49" s="124"/>
      <c r="Q49" s="124"/>
      <c r="R49" s="48"/>
      <c r="S49" s="49"/>
      <c r="T49" s="53"/>
      <c r="U49" s="50"/>
      <c r="V49" s="50"/>
      <c r="W49" s="36"/>
      <c r="X49" s="36"/>
      <c r="Y49" s="36"/>
      <c r="Z49" s="36"/>
      <c r="AA49" s="43"/>
    </row>
    <row r="50" spans="1:27" s="37" customFormat="1" x14ac:dyDescent="0.25">
      <c r="A50" s="29"/>
      <c r="B50" s="101"/>
      <c r="C50" s="101"/>
      <c r="D50" s="101"/>
      <c r="E50" s="101"/>
      <c r="F50" s="101"/>
      <c r="G50" s="101"/>
      <c r="H50" s="101"/>
      <c r="I50" s="115"/>
      <c r="J50" s="117"/>
      <c r="K50" s="117"/>
      <c r="L50" s="117"/>
      <c r="M50" s="117"/>
      <c r="N50" s="117"/>
      <c r="O50" s="117"/>
      <c r="P50" s="117"/>
      <c r="Q50" s="117"/>
      <c r="R50" s="51"/>
      <c r="S50" s="52"/>
      <c r="T50" s="52"/>
      <c r="U50" s="50"/>
      <c r="V50" s="50"/>
      <c r="W50" s="36"/>
      <c r="X50" s="36"/>
      <c r="Y50" s="36"/>
      <c r="Z50" s="36"/>
      <c r="AA50" s="43"/>
    </row>
    <row r="51" spans="1:27" s="37" customFormat="1" x14ac:dyDescent="0.25">
      <c r="A51" s="29"/>
      <c r="B51" s="101"/>
      <c r="C51" s="101"/>
      <c r="D51" s="101"/>
      <c r="E51" s="101"/>
      <c r="F51" s="101"/>
      <c r="G51" s="101"/>
      <c r="H51" s="101"/>
      <c r="I51" s="115"/>
      <c r="J51" s="124"/>
      <c r="K51" s="124"/>
      <c r="L51" s="124"/>
      <c r="M51" s="124"/>
      <c r="N51" s="124"/>
      <c r="O51" s="124"/>
      <c r="P51" s="124"/>
      <c r="Q51" s="124"/>
      <c r="R51" s="48"/>
      <c r="S51" s="49"/>
      <c r="T51" s="49"/>
      <c r="U51" s="50"/>
      <c r="V51" s="50"/>
      <c r="W51" s="36"/>
      <c r="X51" s="36"/>
      <c r="Y51" s="36"/>
      <c r="Z51" s="36"/>
      <c r="AA51" s="43"/>
    </row>
    <row r="52" spans="1:27" s="37" customFormat="1" x14ac:dyDescent="0.25">
      <c r="A52" s="29"/>
      <c r="B52" s="101"/>
      <c r="C52" s="101"/>
      <c r="D52" s="101"/>
      <c r="E52" s="101"/>
      <c r="F52" s="101"/>
      <c r="G52" s="101"/>
      <c r="H52" s="101"/>
      <c r="I52" s="115"/>
      <c r="J52" s="117"/>
      <c r="K52" s="117"/>
      <c r="L52" s="117"/>
      <c r="M52" s="117"/>
      <c r="N52" s="117"/>
      <c r="O52" s="117"/>
      <c r="P52" s="117"/>
      <c r="Q52" s="117"/>
      <c r="R52" s="51"/>
      <c r="S52" s="52"/>
      <c r="T52" s="52"/>
      <c r="U52" s="50"/>
      <c r="V52" s="50"/>
      <c r="W52" s="36"/>
      <c r="X52" s="36"/>
      <c r="Y52" s="36"/>
      <c r="Z52" s="36"/>
      <c r="AA52" s="43"/>
    </row>
    <row r="53" spans="1:27" s="37" customFormat="1" x14ac:dyDescent="0.25">
      <c r="A53" s="29"/>
      <c r="B53" s="101"/>
      <c r="C53" s="101"/>
      <c r="D53" s="101"/>
      <c r="E53" s="101"/>
      <c r="F53" s="101"/>
      <c r="G53" s="101"/>
      <c r="H53" s="101"/>
      <c r="I53" s="115"/>
      <c r="J53" s="124"/>
      <c r="K53" s="124"/>
      <c r="L53" s="124"/>
      <c r="M53" s="124"/>
      <c r="N53" s="124"/>
      <c r="O53" s="124"/>
      <c r="P53" s="124"/>
      <c r="Q53" s="124"/>
      <c r="R53" s="48"/>
      <c r="S53" s="49"/>
      <c r="T53" s="49"/>
      <c r="U53" s="50"/>
      <c r="V53" s="50"/>
      <c r="W53" s="36"/>
      <c r="X53" s="36"/>
      <c r="Y53" s="36"/>
      <c r="Z53" s="36"/>
      <c r="AA53" s="43"/>
    </row>
    <row r="54" spans="1:27" s="37" customFormat="1" x14ac:dyDescent="0.25">
      <c r="A54" s="29"/>
      <c r="B54" s="101"/>
      <c r="C54" s="101"/>
      <c r="D54" s="101"/>
      <c r="E54" s="101"/>
      <c r="F54" s="101"/>
      <c r="G54" s="101"/>
      <c r="H54" s="101"/>
      <c r="I54" s="115"/>
      <c r="J54" s="117"/>
      <c r="K54" s="117"/>
      <c r="L54" s="117"/>
      <c r="M54" s="117"/>
      <c r="N54" s="117"/>
      <c r="O54" s="117"/>
      <c r="P54" s="117"/>
      <c r="Q54" s="117"/>
      <c r="R54" s="51"/>
      <c r="S54" s="52"/>
      <c r="T54" s="52"/>
      <c r="U54" s="50"/>
      <c r="V54" s="50"/>
      <c r="W54" s="36"/>
      <c r="X54" s="36"/>
      <c r="Y54" s="36"/>
      <c r="Z54" s="36"/>
      <c r="AA54" s="43"/>
    </row>
    <row r="55" spans="1:27" s="37" customFormat="1" x14ac:dyDescent="0.25">
      <c r="A55" s="29"/>
      <c r="B55" s="101"/>
      <c r="C55" s="101"/>
      <c r="D55" s="101"/>
      <c r="E55" s="101"/>
      <c r="F55" s="101"/>
      <c r="G55" s="101"/>
      <c r="H55" s="101"/>
      <c r="I55" s="115"/>
      <c r="J55" s="142"/>
      <c r="K55" s="142"/>
      <c r="L55" s="142"/>
      <c r="M55" s="142"/>
      <c r="N55" s="142"/>
      <c r="O55" s="142"/>
      <c r="P55" s="142"/>
      <c r="Q55" s="142"/>
      <c r="R55" s="54"/>
      <c r="S55" s="55"/>
      <c r="T55" s="55"/>
      <c r="U55" s="46"/>
      <c r="V55" s="46"/>
      <c r="W55" s="36"/>
      <c r="X55" s="36"/>
      <c r="Y55" s="36"/>
      <c r="Z55" s="36"/>
      <c r="AA55" s="43"/>
    </row>
    <row r="56" spans="1:27" s="37" customFormat="1" x14ac:dyDescent="0.25">
      <c r="A56" s="29"/>
      <c r="B56" s="101"/>
      <c r="C56" s="101"/>
      <c r="D56" s="101"/>
      <c r="E56" s="101"/>
      <c r="F56" s="101"/>
      <c r="G56" s="101"/>
      <c r="H56" s="101"/>
      <c r="I56" s="115"/>
      <c r="J56" s="117"/>
      <c r="K56" s="117"/>
      <c r="L56" s="117"/>
      <c r="M56" s="117"/>
      <c r="N56" s="117"/>
      <c r="O56" s="117"/>
      <c r="P56" s="117"/>
      <c r="Q56" s="117"/>
      <c r="R56" s="51"/>
      <c r="S56" s="52"/>
      <c r="T56" s="52"/>
      <c r="U56" s="46"/>
      <c r="V56" s="46"/>
      <c r="W56" s="36"/>
      <c r="X56" s="36"/>
      <c r="Y56" s="36"/>
      <c r="Z56" s="36"/>
      <c r="AA56" s="43"/>
    </row>
    <row r="57" spans="1:27" s="37" customFormat="1" ht="20.25" thickBot="1" x14ac:dyDescent="0.35">
      <c r="A57" s="29"/>
      <c r="B57" s="122"/>
      <c r="C57" s="125" t="s">
        <v>121</v>
      </c>
      <c r="D57" s="125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29"/>
      <c r="S57" s="36"/>
      <c r="T57" s="36"/>
      <c r="U57" s="36"/>
      <c r="V57" s="36"/>
      <c r="W57" s="36"/>
      <c r="X57" s="36"/>
      <c r="Y57" s="36"/>
      <c r="Z57" s="36"/>
      <c r="AA57" s="43"/>
    </row>
    <row r="58" spans="1:27" s="37" customFormat="1" ht="16.5" thickTop="1" thickBot="1" x14ac:dyDescent="0.3">
      <c r="A58" s="29"/>
      <c r="B58" s="101"/>
      <c r="C58" s="126" t="s">
        <v>74</v>
      </c>
      <c r="D58" s="126"/>
      <c r="E58" s="101"/>
      <c r="F58" s="127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29"/>
      <c r="S58" s="36"/>
      <c r="T58" s="36"/>
      <c r="U58" s="36"/>
      <c r="V58" s="36"/>
      <c r="W58" s="36"/>
      <c r="X58" s="36"/>
      <c r="Y58" s="36"/>
      <c r="Z58" s="36"/>
      <c r="AA58" s="43"/>
    </row>
    <row r="59" spans="1:27" s="37" customFormat="1" ht="30" x14ac:dyDescent="0.25">
      <c r="A59" s="29"/>
      <c r="B59" s="101"/>
      <c r="C59" s="129" t="s">
        <v>61</v>
      </c>
      <c r="D59" s="129" t="s">
        <v>62</v>
      </c>
      <c r="E59" s="129" t="s">
        <v>63</v>
      </c>
      <c r="F59" s="129" t="s">
        <v>64</v>
      </c>
      <c r="G59" s="162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29"/>
      <c r="S59" s="36"/>
      <c r="T59" s="36"/>
      <c r="U59" s="36"/>
      <c r="V59" s="36"/>
      <c r="W59" s="36"/>
      <c r="X59" s="36"/>
      <c r="Y59" s="36"/>
      <c r="Z59" s="36"/>
      <c r="AA59" s="43"/>
    </row>
    <row r="60" spans="1:27" s="37" customFormat="1" x14ac:dyDescent="0.25">
      <c r="A60" s="29"/>
      <c r="B60" s="101"/>
      <c r="C60" s="163">
        <f>P15</f>
        <v>3</v>
      </c>
      <c r="D60" s="163">
        <f>P13</f>
        <v>3</v>
      </c>
      <c r="E60" s="163">
        <f>P11</f>
        <v>2</v>
      </c>
      <c r="F60" s="163">
        <f>P9</f>
        <v>1</v>
      </c>
      <c r="G60" s="131" t="s">
        <v>65</v>
      </c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29"/>
      <c r="S60" s="36"/>
      <c r="T60" s="36"/>
      <c r="U60" s="36"/>
      <c r="V60" s="36"/>
      <c r="W60" s="36"/>
      <c r="X60" s="36"/>
      <c r="Y60" s="36"/>
      <c r="Z60" s="36"/>
      <c r="AA60" s="43"/>
    </row>
    <row r="61" spans="1:27" s="37" customFormat="1" x14ac:dyDescent="0.25">
      <c r="A61" s="29"/>
      <c r="B61" s="101"/>
      <c r="C61" s="164">
        <f>P16</f>
        <v>8</v>
      </c>
      <c r="D61" s="164">
        <f>P14</f>
        <v>8</v>
      </c>
      <c r="E61" s="164">
        <f>P12</f>
        <v>3.4</v>
      </c>
      <c r="F61" s="164">
        <f>P10</f>
        <v>2.5</v>
      </c>
      <c r="G61" s="131" t="s">
        <v>55</v>
      </c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29"/>
      <c r="S61" s="36"/>
      <c r="T61" s="36"/>
      <c r="U61" s="36"/>
      <c r="V61" s="36"/>
      <c r="W61" s="36"/>
      <c r="X61" s="36"/>
      <c r="Y61" s="36"/>
      <c r="Z61" s="36"/>
      <c r="AA61" s="43"/>
    </row>
    <row r="62" spans="1:27" s="37" customFormat="1" x14ac:dyDescent="0.25">
      <c r="A62" s="29"/>
      <c r="B62" s="101"/>
      <c r="C62" s="86">
        <f>C60/$C$60</f>
        <v>1</v>
      </c>
      <c r="D62" s="86">
        <f>D60/$C$60</f>
        <v>1</v>
      </c>
      <c r="E62" s="86">
        <f>E60/$C$60</f>
        <v>0.66666666666666663</v>
      </c>
      <c r="F62" s="86">
        <f>F60/$C$60</f>
        <v>0.33333333333333331</v>
      </c>
      <c r="G62" s="131" t="s">
        <v>65</v>
      </c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29"/>
      <c r="S62" s="36"/>
      <c r="T62" s="36"/>
      <c r="U62" s="36"/>
      <c r="V62" s="36"/>
      <c r="W62" s="36"/>
      <c r="X62" s="36"/>
      <c r="Y62" s="36"/>
      <c r="Z62" s="36"/>
      <c r="AA62" s="43"/>
    </row>
    <row r="63" spans="1:27" s="37" customFormat="1" x14ac:dyDescent="0.25">
      <c r="A63" s="29"/>
      <c r="B63" s="101"/>
      <c r="C63" s="87">
        <f>C61/$C$61</f>
        <v>1</v>
      </c>
      <c r="D63" s="87">
        <f>D61/$C$61</f>
        <v>1</v>
      </c>
      <c r="E63" s="87">
        <f>E61/$C$61</f>
        <v>0.42499999999999999</v>
      </c>
      <c r="F63" s="87">
        <f>F61/$C$61</f>
        <v>0.3125</v>
      </c>
      <c r="G63" s="131" t="s">
        <v>66</v>
      </c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29"/>
      <c r="S63" s="36"/>
      <c r="T63" s="36"/>
      <c r="U63" s="36"/>
      <c r="V63" s="36"/>
      <c r="W63" s="36"/>
      <c r="X63" s="36"/>
      <c r="Y63" s="36"/>
      <c r="Z63" s="36"/>
      <c r="AA63" s="43"/>
    </row>
    <row r="64" spans="1:27" s="37" customFormat="1" x14ac:dyDescent="0.25">
      <c r="A64" s="29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29"/>
      <c r="S64" s="36"/>
      <c r="T64" s="36"/>
      <c r="U64" s="36"/>
      <c r="V64" s="36"/>
      <c r="W64" s="36"/>
      <c r="X64" s="36"/>
      <c r="Y64" s="36"/>
      <c r="Z64" s="36"/>
      <c r="AA64" s="43"/>
    </row>
    <row r="65" spans="1:29" s="37" customFormat="1" x14ac:dyDescent="0.25">
      <c r="A65" s="29"/>
      <c r="B65" s="101"/>
      <c r="C65" s="133"/>
      <c r="D65" s="101"/>
      <c r="E65" s="134"/>
      <c r="F65" s="135"/>
      <c r="G65" s="136"/>
      <c r="H65" s="101"/>
      <c r="I65" s="134"/>
      <c r="J65" s="101"/>
      <c r="K65" s="101"/>
      <c r="L65" s="101"/>
      <c r="M65" s="101"/>
      <c r="N65" s="101"/>
      <c r="O65" s="101"/>
      <c r="P65" s="101"/>
      <c r="Q65" s="101"/>
      <c r="R65" s="29"/>
      <c r="S65" s="36"/>
      <c r="T65" s="36"/>
      <c r="U65" s="36"/>
      <c r="V65" s="36"/>
      <c r="W65" s="36"/>
      <c r="X65" s="36"/>
      <c r="Y65" s="36"/>
      <c r="Z65" s="36"/>
      <c r="AA65" s="43"/>
    </row>
    <row r="66" spans="1:29" s="37" customFormat="1" x14ac:dyDescent="0.25">
      <c r="A66" s="29"/>
      <c r="B66" s="101"/>
      <c r="C66" s="133"/>
      <c r="D66" s="101"/>
      <c r="E66" s="134"/>
      <c r="F66" s="135"/>
      <c r="G66" s="136"/>
      <c r="H66" s="101"/>
      <c r="I66" s="134"/>
      <c r="J66" s="101"/>
      <c r="K66" s="101"/>
      <c r="L66" s="101"/>
      <c r="M66" s="101"/>
      <c r="N66" s="101"/>
      <c r="O66" s="101"/>
      <c r="P66" s="101"/>
      <c r="Q66" s="101"/>
      <c r="R66" s="29"/>
      <c r="S66" s="36"/>
      <c r="T66" s="36"/>
      <c r="U66" s="36"/>
      <c r="V66" s="36"/>
      <c r="W66" s="36"/>
      <c r="X66" s="36"/>
      <c r="Y66" s="36"/>
      <c r="Z66" s="36"/>
      <c r="AA66" s="43"/>
    </row>
    <row r="67" spans="1:29" s="37" customFormat="1" x14ac:dyDescent="0.25">
      <c r="A67" s="29"/>
      <c r="B67" s="101"/>
      <c r="C67" s="133"/>
      <c r="D67" s="101"/>
      <c r="E67" s="134"/>
      <c r="F67" s="135"/>
      <c r="G67" s="136"/>
      <c r="H67" s="101"/>
      <c r="I67" s="134"/>
      <c r="J67" s="101"/>
      <c r="K67" s="101"/>
      <c r="L67" s="101"/>
      <c r="M67" s="101"/>
      <c r="N67" s="101"/>
      <c r="O67" s="101"/>
      <c r="P67" s="101"/>
      <c r="Q67" s="101"/>
      <c r="R67" s="29"/>
      <c r="S67" s="36"/>
      <c r="T67" s="36"/>
      <c r="U67" s="36"/>
      <c r="V67" s="36"/>
      <c r="W67" s="36"/>
      <c r="X67" s="36"/>
      <c r="Y67" s="36"/>
      <c r="Z67" s="36"/>
      <c r="AA67" s="43"/>
    </row>
    <row r="68" spans="1:29" s="37" customFormat="1" x14ac:dyDescent="0.25">
      <c r="A68" s="29"/>
      <c r="B68" s="101"/>
      <c r="C68" s="133"/>
      <c r="D68" s="101"/>
      <c r="E68" s="134"/>
      <c r="F68" s="135"/>
      <c r="G68" s="136"/>
      <c r="H68" s="101"/>
      <c r="I68" s="134"/>
      <c r="J68" s="101"/>
      <c r="K68" s="101"/>
      <c r="L68" s="101"/>
      <c r="M68" s="101"/>
      <c r="N68" s="101"/>
      <c r="O68" s="101"/>
      <c r="P68" s="101"/>
      <c r="Q68" s="101"/>
      <c r="R68" s="29"/>
      <c r="S68" s="36"/>
      <c r="T68" s="36"/>
      <c r="U68" s="36"/>
      <c r="V68" s="36"/>
      <c r="W68" s="36"/>
      <c r="X68" s="36"/>
      <c r="Y68" s="36"/>
      <c r="Z68" s="36"/>
      <c r="AA68" s="43"/>
    </row>
    <row r="69" spans="1:29" s="37" customFormat="1" x14ac:dyDescent="0.25">
      <c r="A69" s="29"/>
      <c r="B69" s="101"/>
      <c r="C69" s="133"/>
      <c r="D69" s="101"/>
      <c r="E69" s="134"/>
      <c r="F69" s="135"/>
      <c r="G69" s="136"/>
      <c r="H69" s="101"/>
      <c r="I69" s="134"/>
      <c r="J69" s="101"/>
      <c r="K69" s="101"/>
      <c r="L69" s="101"/>
      <c r="M69" s="101"/>
      <c r="N69" s="101"/>
      <c r="O69" s="101"/>
      <c r="P69" s="101"/>
      <c r="Q69" s="101"/>
      <c r="R69" s="29"/>
      <c r="S69" s="36"/>
      <c r="T69" s="36"/>
      <c r="U69" s="36"/>
      <c r="V69" s="36"/>
      <c r="W69" s="36"/>
      <c r="X69" s="36"/>
      <c r="Y69" s="36"/>
      <c r="Z69" s="36"/>
      <c r="AA69" s="43"/>
    </row>
    <row r="70" spans="1:29" s="37" customFormat="1" x14ac:dyDescent="0.25">
      <c r="A70" s="29"/>
      <c r="B70" s="101"/>
      <c r="C70" s="133"/>
      <c r="D70" s="101"/>
      <c r="E70" s="134"/>
      <c r="F70" s="135"/>
      <c r="G70" s="136"/>
      <c r="H70" s="101"/>
      <c r="I70" s="134"/>
      <c r="J70" s="101"/>
      <c r="K70" s="101"/>
      <c r="L70" s="101"/>
      <c r="M70" s="101"/>
      <c r="N70" s="101"/>
      <c r="O70" s="101"/>
      <c r="P70" s="101"/>
      <c r="Q70" s="101"/>
      <c r="R70" s="29"/>
      <c r="S70" s="36"/>
      <c r="T70" s="36"/>
      <c r="U70" s="36"/>
      <c r="V70" s="36"/>
      <c r="W70" s="36"/>
      <c r="X70" s="36"/>
      <c r="Y70" s="36"/>
      <c r="Z70" s="36"/>
      <c r="AA70" s="43"/>
    </row>
    <row r="71" spans="1:29" s="37" customFormat="1" x14ac:dyDescent="0.25">
      <c r="A71" s="29"/>
      <c r="B71" s="101"/>
      <c r="C71" s="133"/>
      <c r="D71" s="101"/>
      <c r="E71" s="134"/>
      <c r="F71" s="135"/>
      <c r="G71" s="136"/>
      <c r="H71" s="101"/>
      <c r="I71" s="134"/>
      <c r="J71" s="101"/>
      <c r="K71" s="101"/>
      <c r="L71" s="101"/>
      <c r="M71" s="101"/>
      <c r="N71" s="101"/>
      <c r="O71" s="101"/>
      <c r="P71" s="101"/>
      <c r="Q71" s="101"/>
      <c r="R71" s="29"/>
      <c r="S71" s="36"/>
      <c r="T71" s="36"/>
      <c r="U71" s="36"/>
      <c r="V71" s="36"/>
      <c r="W71" s="36"/>
      <c r="X71" s="36"/>
      <c r="Y71" s="36"/>
      <c r="Z71" s="36"/>
      <c r="AA71" s="43"/>
    </row>
    <row r="72" spans="1:29" s="37" customFormat="1" x14ac:dyDescent="0.25">
      <c r="A72" s="29"/>
      <c r="B72" s="101"/>
      <c r="C72" s="133"/>
      <c r="D72" s="101"/>
      <c r="E72" s="134"/>
      <c r="F72" s="135"/>
      <c r="G72" s="136"/>
      <c r="H72" s="101"/>
      <c r="I72" s="134"/>
      <c r="J72" s="101"/>
      <c r="K72" s="101"/>
      <c r="L72" s="101"/>
      <c r="M72" s="101"/>
      <c r="N72" s="101"/>
      <c r="O72" s="101"/>
      <c r="P72" s="101"/>
      <c r="Q72" s="101"/>
      <c r="R72" s="29"/>
      <c r="S72" s="36"/>
      <c r="T72" s="36"/>
      <c r="U72" s="36"/>
      <c r="V72" s="36"/>
      <c r="W72" s="36"/>
      <c r="X72" s="36"/>
      <c r="Y72" s="36"/>
      <c r="Z72" s="36"/>
      <c r="AA72" s="43"/>
    </row>
    <row r="73" spans="1:29" s="37" customFormat="1" x14ac:dyDescent="0.25">
      <c r="A73" s="29"/>
      <c r="B73" s="101"/>
      <c r="C73" s="133"/>
      <c r="D73" s="101"/>
      <c r="E73" s="134"/>
      <c r="F73" s="135"/>
      <c r="G73" s="136"/>
      <c r="H73" s="101"/>
      <c r="I73" s="134"/>
      <c r="J73" s="101"/>
      <c r="K73" s="101"/>
      <c r="L73" s="101"/>
      <c r="M73" s="101"/>
      <c r="N73" s="101"/>
      <c r="O73" s="101"/>
      <c r="P73" s="101"/>
      <c r="Q73" s="101"/>
      <c r="R73" s="29"/>
      <c r="S73" s="36"/>
      <c r="T73" s="36"/>
      <c r="U73" s="36"/>
      <c r="V73" s="36"/>
      <c r="W73" s="36"/>
      <c r="X73" s="36"/>
      <c r="Y73" s="36"/>
      <c r="Z73" s="36"/>
      <c r="AA73" s="43"/>
    </row>
    <row r="74" spans="1:29" s="37" customFormat="1" x14ac:dyDescent="0.25">
      <c r="A74" s="29"/>
      <c r="B74" s="101"/>
      <c r="C74" s="133"/>
      <c r="D74" s="101"/>
      <c r="E74" s="134"/>
      <c r="F74" s="135"/>
      <c r="G74" s="136"/>
      <c r="H74" s="101"/>
      <c r="I74" s="134"/>
      <c r="J74" s="101"/>
      <c r="K74" s="101"/>
      <c r="L74" s="101"/>
      <c r="M74" s="101"/>
      <c r="N74" s="101"/>
      <c r="O74" s="101"/>
      <c r="P74" s="101"/>
      <c r="Q74" s="101"/>
      <c r="R74" s="29"/>
      <c r="S74" s="36"/>
      <c r="T74" s="36"/>
      <c r="U74" s="36"/>
      <c r="V74" s="36"/>
      <c r="W74" s="36"/>
      <c r="X74" s="36"/>
      <c r="Y74" s="36"/>
      <c r="Z74" s="36"/>
      <c r="AA74" s="43"/>
    </row>
    <row r="75" spans="1:29" s="37" customFormat="1" ht="18.75" x14ac:dyDescent="0.25">
      <c r="A75" s="29"/>
      <c r="B75" s="101"/>
      <c r="C75" s="133"/>
      <c r="D75" s="101"/>
      <c r="E75" s="134"/>
      <c r="F75" s="135"/>
      <c r="G75" s="136"/>
      <c r="H75" s="101"/>
      <c r="I75" s="134"/>
      <c r="J75" s="122"/>
      <c r="K75" s="122"/>
      <c r="L75" s="122"/>
      <c r="M75" s="122"/>
      <c r="N75" s="122"/>
      <c r="O75" s="122"/>
      <c r="P75" s="122"/>
      <c r="Q75" s="122"/>
      <c r="R75" s="34"/>
      <c r="S75" s="38"/>
      <c r="T75" s="38"/>
      <c r="U75" s="38"/>
      <c r="V75" s="38"/>
      <c r="W75" s="38"/>
      <c r="X75" s="38"/>
      <c r="Y75" s="38"/>
      <c r="Z75" s="38"/>
      <c r="AA75" s="39"/>
    </row>
    <row r="76" spans="1:29" s="37" customFormat="1" x14ac:dyDescent="0.25">
      <c r="A76" s="29"/>
      <c r="B76" s="101"/>
      <c r="C76" s="133"/>
      <c r="D76" s="101"/>
      <c r="E76" s="134"/>
      <c r="F76" s="135"/>
      <c r="G76" s="136"/>
      <c r="H76" s="101"/>
      <c r="I76" s="134"/>
      <c r="J76" s="101"/>
      <c r="K76" s="101"/>
      <c r="L76" s="101"/>
      <c r="M76" s="101"/>
      <c r="N76" s="101"/>
      <c r="O76" s="101"/>
      <c r="P76" s="101"/>
      <c r="Q76" s="101"/>
      <c r="R76" s="29"/>
      <c r="S76" s="36"/>
      <c r="T76" s="36"/>
      <c r="U76" s="36"/>
      <c r="V76" s="36"/>
      <c r="W76" s="36"/>
      <c r="X76" s="36"/>
      <c r="Y76" s="36"/>
      <c r="Z76" s="36"/>
      <c r="AA76" s="43"/>
    </row>
    <row r="77" spans="1:29" s="37" customFormat="1" ht="19.5" customHeight="1" x14ac:dyDescent="0.25">
      <c r="A77" s="29"/>
      <c r="B77" s="101"/>
      <c r="C77" s="101"/>
      <c r="D77" s="101"/>
      <c r="E77" s="121"/>
      <c r="F77" s="106"/>
      <c r="G77" s="147"/>
      <c r="H77" s="147"/>
      <c r="I77" s="147"/>
      <c r="J77" s="147"/>
      <c r="K77" s="101"/>
      <c r="L77" s="121"/>
      <c r="M77" s="106"/>
      <c r="N77" s="147"/>
      <c r="O77" s="147"/>
      <c r="P77" s="147"/>
      <c r="Q77" s="147"/>
      <c r="R77" s="29"/>
      <c r="S77" s="56"/>
      <c r="T77" s="31"/>
      <c r="U77" s="57"/>
      <c r="V77" s="57"/>
      <c r="W77" s="57"/>
      <c r="X77" s="57"/>
      <c r="Y77" s="36"/>
      <c r="Z77" s="36"/>
      <c r="AA77" s="43"/>
      <c r="AB77" s="58"/>
      <c r="AC77" s="58"/>
    </row>
    <row r="78" spans="1:29" s="4" customFormat="1" ht="19.5" customHeight="1" x14ac:dyDescent="0.25">
      <c r="A78" s="29"/>
      <c r="B78" s="29"/>
      <c r="C78" s="29"/>
      <c r="D78" s="29"/>
      <c r="E78" s="161"/>
      <c r="F78" s="165"/>
      <c r="G78" s="166"/>
      <c r="H78" s="166"/>
      <c r="I78" s="166"/>
      <c r="J78" s="166"/>
      <c r="K78" s="29"/>
      <c r="L78" s="161"/>
      <c r="M78" s="165"/>
      <c r="N78" s="166"/>
      <c r="O78" s="166"/>
      <c r="P78" s="166"/>
      <c r="Q78" s="166"/>
      <c r="R78" s="29"/>
      <c r="S78" s="161"/>
      <c r="T78" s="165"/>
      <c r="U78" s="166"/>
      <c r="V78" s="166"/>
      <c r="W78" s="166"/>
      <c r="X78" s="166"/>
      <c r="Y78" s="29"/>
      <c r="Z78" s="29"/>
      <c r="AA78" s="167"/>
      <c r="AB78" s="168"/>
      <c r="AC78" s="168"/>
    </row>
    <row r="79" spans="1:29" s="60" customFormat="1" hidden="1" x14ac:dyDescent="0.25"/>
    <row r="80" spans="1:29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t="6.75" hidden="1" customHeight="1" x14ac:dyDescent="0.25"/>
    <row r="120" hidden="1" x14ac:dyDescent="0.25"/>
    <row r="121" hidden="1" x14ac:dyDescent="0.25"/>
    <row r="122" hidden="1" x14ac:dyDescent="0.25"/>
    <row r="123" hidden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0"/>
  <sheetViews>
    <sheetView zoomScale="90" zoomScaleNormal="90" workbookViewId="0">
      <selection activeCell="X15" sqref="X15"/>
    </sheetView>
  </sheetViews>
  <sheetFormatPr defaultColWidth="0" defaultRowHeight="15" zeroHeight="1" x14ac:dyDescent="0.25"/>
  <cols>
    <col min="1" max="1" width="16.42578125" customWidth="1"/>
    <col min="2" max="2" width="10.7109375" customWidth="1"/>
    <col min="3" max="3" width="44.28515625" customWidth="1"/>
    <col min="4" max="4" width="18" customWidth="1"/>
    <col min="5" max="5" width="20.7109375" customWidth="1"/>
    <col min="6" max="23" width="9.140625" customWidth="1"/>
    <col min="24" max="24" width="16.5703125" customWidth="1"/>
    <col min="25" max="16384" width="9.140625" hidden="1"/>
  </cols>
  <sheetData>
    <row r="1" spans="1:25" ht="52.5" customHeight="1" x14ac:dyDescent="0.25">
      <c r="A1" s="4"/>
      <c r="B1" s="4"/>
      <c r="C1" s="197"/>
      <c r="D1" s="198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4"/>
      <c r="T1" s="4"/>
      <c r="U1" s="4"/>
      <c r="V1" s="4"/>
      <c r="W1" s="4"/>
      <c r="X1" s="4"/>
    </row>
    <row r="2" spans="1:25" ht="57" customHeight="1" x14ac:dyDescent="0.25">
      <c r="A2" s="4"/>
      <c r="B2" s="151" t="s">
        <v>50</v>
      </c>
      <c r="C2" s="103"/>
      <c r="D2" s="102" t="s">
        <v>130</v>
      </c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79"/>
      <c r="T2" s="79"/>
      <c r="U2" s="79"/>
      <c r="V2" s="79"/>
      <c r="W2" s="101"/>
      <c r="X2" s="4"/>
    </row>
    <row r="3" spans="1:25" x14ac:dyDescent="0.25">
      <c r="A3" s="4"/>
      <c r="B3" s="101"/>
      <c r="C3" s="101"/>
      <c r="D3" s="200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4"/>
    </row>
    <row r="4" spans="1:25" x14ac:dyDescent="0.25">
      <c r="A4" s="4"/>
      <c r="B4" s="101"/>
      <c r="C4" s="101"/>
      <c r="D4" s="200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4"/>
    </row>
    <row r="5" spans="1:25" ht="42.75" thickBot="1" x14ac:dyDescent="0.3">
      <c r="A5" s="4"/>
      <c r="B5" s="101"/>
      <c r="C5" s="201" t="s">
        <v>124</v>
      </c>
      <c r="D5" s="201" t="s">
        <v>125</v>
      </c>
      <c r="E5" s="201" t="s">
        <v>128</v>
      </c>
      <c r="F5" s="101"/>
      <c r="G5" s="101"/>
      <c r="H5" s="79"/>
      <c r="I5" s="79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4"/>
      <c r="Y5" s="4"/>
    </row>
    <row r="6" spans="1:25" ht="15.75" thickTop="1" x14ac:dyDescent="0.25">
      <c r="A6" s="4"/>
      <c r="B6" s="101"/>
      <c r="C6" s="202"/>
      <c r="D6" s="202">
        <v>17</v>
      </c>
      <c r="E6" s="203">
        <v>179.85</v>
      </c>
      <c r="F6" s="101"/>
      <c r="G6" s="101"/>
      <c r="H6" s="79" t="str">
        <f>C25</f>
        <v>łączna liczba projektów</v>
      </c>
      <c r="I6" s="79">
        <f>D25</f>
        <v>200</v>
      </c>
      <c r="J6" s="79"/>
      <c r="K6" s="79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4"/>
      <c r="Y6" s="4"/>
    </row>
    <row r="7" spans="1:25" x14ac:dyDescent="0.25">
      <c r="A7" s="4"/>
      <c r="B7" s="101"/>
      <c r="C7" s="202"/>
      <c r="D7" s="202">
        <v>9</v>
      </c>
      <c r="E7" s="203">
        <v>47</v>
      </c>
      <c r="F7" s="101"/>
      <c r="G7" s="101"/>
      <c r="H7" s="79" t="str">
        <f>C24</f>
        <v>Pozostali inwestorzy mają mniej niż 3 projekty</v>
      </c>
      <c r="I7" s="79">
        <v>100</v>
      </c>
      <c r="J7" s="79"/>
      <c r="K7" s="79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4"/>
      <c r="Y7" s="4"/>
    </row>
    <row r="8" spans="1:25" x14ac:dyDescent="0.25">
      <c r="A8" s="4"/>
      <c r="B8" s="101"/>
      <c r="C8" s="202"/>
      <c r="D8" s="202">
        <v>9</v>
      </c>
      <c r="E8" s="203">
        <v>300</v>
      </c>
      <c r="F8" s="101"/>
      <c r="G8" s="101"/>
      <c r="H8" s="101">
        <f t="shared" ref="H8:H9" si="0">C6</f>
        <v>0</v>
      </c>
      <c r="I8" s="101">
        <f t="shared" ref="I8:I9" si="1">D6</f>
        <v>17</v>
      </c>
      <c r="J8" s="79"/>
      <c r="K8" s="79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4"/>
      <c r="Y8" s="4"/>
    </row>
    <row r="9" spans="1:25" x14ac:dyDescent="0.25">
      <c r="A9" s="4"/>
      <c r="B9" s="101"/>
      <c r="C9" s="202"/>
      <c r="D9" s="202">
        <v>8</v>
      </c>
      <c r="E9" s="203">
        <v>41.75</v>
      </c>
      <c r="F9" s="101"/>
      <c r="G9" s="101"/>
      <c r="H9" s="101">
        <f t="shared" si="0"/>
        <v>0</v>
      </c>
      <c r="I9" s="101">
        <f t="shared" si="1"/>
        <v>9</v>
      </c>
      <c r="J9" s="79"/>
      <c r="K9" s="79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4"/>
      <c r="Y9" s="4"/>
    </row>
    <row r="10" spans="1:25" x14ac:dyDescent="0.25">
      <c r="A10" s="4"/>
      <c r="B10" s="101"/>
      <c r="C10" s="202"/>
      <c r="D10" s="202">
        <v>8</v>
      </c>
      <c r="E10" s="203">
        <v>389.5</v>
      </c>
      <c r="F10" s="101"/>
      <c r="G10" s="101"/>
      <c r="H10" s="101">
        <f t="shared" ref="H10:H25" si="2">C8</f>
        <v>0</v>
      </c>
      <c r="I10" s="101">
        <f t="shared" ref="I10:I25" si="3">D8</f>
        <v>9</v>
      </c>
      <c r="J10" s="79"/>
      <c r="K10" s="79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4"/>
      <c r="Y10" s="4"/>
    </row>
    <row r="11" spans="1:25" x14ac:dyDescent="0.25">
      <c r="A11" s="4"/>
      <c r="B11" s="101"/>
      <c r="C11" s="202"/>
      <c r="D11" s="202">
        <v>6</v>
      </c>
      <c r="E11" s="203">
        <v>26.77</v>
      </c>
      <c r="F11" s="101"/>
      <c r="G11" s="101"/>
      <c r="H11" s="101">
        <f t="shared" si="2"/>
        <v>0</v>
      </c>
      <c r="I11" s="101">
        <f t="shared" si="3"/>
        <v>8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4"/>
      <c r="Y11" s="4"/>
    </row>
    <row r="12" spans="1:25" x14ac:dyDescent="0.25">
      <c r="A12" s="4"/>
      <c r="B12" s="101"/>
      <c r="C12" s="202"/>
      <c r="D12" s="202">
        <v>5</v>
      </c>
      <c r="E12" s="203">
        <v>193.5</v>
      </c>
      <c r="F12" s="101"/>
      <c r="G12" s="101"/>
      <c r="H12" s="101">
        <f t="shared" si="2"/>
        <v>0</v>
      </c>
      <c r="I12" s="101">
        <f t="shared" si="3"/>
        <v>8</v>
      </c>
      <c r="J12" s="79"/>
      <c r="K12" s="79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4"/>
      <c r="Y12" s="4"/>
    </row>
    <row r="13" spans="1:25" x14ac:dyDescent="0.25">
      <c r="A13" s="4"/>
      <c r="B13" s="101"/>
      <c r="C13" s="202"/>
      <c r="D13" s="202">
        <v>5</v>
      </c>
      <c r="E13" s="203">
        <v>187</v>
      </c>
      <c r="F13" s="101"/>
      <c r="G13" s="101"/>
      <c r="H13" s="101">
        <f t="shared" si="2"/>
        <v>0</v>
      </c>
      <c r="I13" s="101">
        <f t="shared" si="3"/>
        <v>6</v>
      </c>
      <c r="J13" s="79"/>
      <c r="K13" s="79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4"/>
      <c r="Y13" s="4"/>
    </row>
    <row r="14" spans="1:25" x14ac:dyDescent="0.25">
      <c r="A14" s="4"/>
      <c r="B14" s="101"/>
      <c r="C14" s="202"/>
      <c r="D14" s="202">
        <v>4</v>
      </c>
      <c r="E14" s="203">
        <v>27.3</v>
      </c>
      <c r="F14" s="101"/>
      <c r="G14" s="101"/>
      <c r="H14" s="101">
        <f t="shared" si="2"/>
        <v>0</v>
      </c>
      <c r="I14" s="101">
        <f t="shared" si="3"/>
        <v>5</v>
      </c>
      <c r="J14" s="79"/>
      <c r="K14" s="79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4"/>
      <c r="Y14" s="4"/>
    </row>
    <row r="15" spans="1:25" x14ac:dyDescent="0.25">
      <c r="A15" s="4"/>
      <c r="B15" s="101"/>
      <c r="C15" s="202"/>
      <c r="D15" s="202">
        <v>4</v>
      </c>
      <c r="E15" s="203">
        <v>17</v>
      </c>
      <c r="F15" s="101"/>
      <c r="G15" s="101"/>
      <c r="H15" s="101">
        <f t="shared" si="2"/>
        <v>0</v>
      </c>
      <c r="I15" s="101">
        <f t="shared" si="3"/>
        <v>5</v>
      </c>
      <c r="J15" s="79"/>
      <c r="K15" s="79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4"/>
      <c r="Y15" s="4"/>
    </row>
    <row r="16" spans="1:25" x14ac:dyDescent="0.25">
      <c r="A16" s="4"/>
      <c r="B16" s="101"/>
      <c r="C16" s="202"/>
      <c r="D16" s="202">
        <v>4</v>
      </c>
      <c r="E16" s="203">
        <v>17.5</v>
      </c>
      <c r="F16" s="101"/>
      <c r="G16" s="101"/>
      <c r="H16" s="101">
        <f t="shared" si="2"/>
        <v>0</v>
      </c>
      <c r="I16" s="101">
        <f t="shared" si="3"/>
        <v>4</v>
      </c>
      <c r="J16" s="79"/>
      <c r="K16" s="79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4"/>
      <c r="Y16" s="4"/>
    </row>
    <row r="17" spans="1:25" x14ac:dyDescent="0.25">
      <c r="A17" s="4"/>
      <c r="B17" s="101"/>
      <c r="C17" s="202"/>
      <c r="D17" s="202">
        <v>4</v>
      </c>
      <c r="E17" s="203">
        <v>65</v>
      </c>
      <c r="F17" s="101"/>
      <c r="G17" s="101"/>
      <c r="H17" s="101">
        <f t="shared" si="2"/>
        <v>0</v>
      </c>
      <c r="I17" s="101">
        <f t="shared" si="3"/>
        <v>4</v>
      </c>
      <c r="J17" s="79"/>
      <c r="K17" s="79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4"/>
      <c r="Y17" s="4"/>
    </row>
    <row r="18" spans="1:25" x14ac:dyDescent="0.25">
      <c r="A18" s="4"/>
      <c r="B18" s="101"/>
      <c r="C18" s="202"/>
      <c r="D18" s="202">
        <v>3</v>
      </c>
      <c r="E18" s="203">
        <v>65.900000000000006</v>
      </c>
      <c r="F18" s="101"/>
      <c r="G18" s="101"/>
      <c r="H18" s="101">
        <f t="shared" si="2"/>
        <v>0</v>
      </c>
      <c r="I18" s="101">
        <f t="shared" si="3"/>
        <v>4</v>
      </c>
      <c r="J18" s="79"/>
      <c r="K18" s="79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4"/>
      <c r="Y18" s="4"/>
    </row>
    <row r="19" spans="1:25" x14ac:dyDescent="0.25">
      <c r="A19" s="4"/>
      <c r="B19" s="101"/>
      <c r="C19" s="202"/>
      <c r="D19" s="202">
        <v>3</v>
      </c>
      <c r="E19" s="203">
        <v>70</v>
      </c>
      <c r="F19" s="101"/>
      <c r="G19" s="101"/>
      <c r="H19" s="101">
        <f t="shared" si="2"/>
        <v>0</v>
      </c>
      <c r="I19" s="101">
        <f t="shared" si="3"/>
        <v>4</v>
      </c>
      <c r="J19" s="79"/>
      <c r="K19" s="79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4"/>
      <c r="Y19" s="4"/>
    </row>
    <row r="20" spans="1:25" x14ac:dyDescent="0.25">
      <c r="A20" s="4"/>
      <c r="B20" s="101"/>
      <c r="C20" s="202"/>
      <c r="D20" s="202">
        <v>3</v>
      </c>
      <c r="E20" s="203">
        <v>14</v>
      </c>
      <c r="F20" s="101"/>
      <c r="G20" s="101"/>
      <c r="H20" s="101">
        <f t="shared" si="2"/>
        <v>0</v>
      </c>
      <c r="I20" s="101">
        <f t="shared" si="3"/>
        <v>3</v>
      </c>
      <c r="J20" s="79"/>
      <c r="K20" s="79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4"/>
      <c r="Y20" s="4"/>
    </row>
    <row r="21" spans="1:25" x14ac:dyDescent="0.25">
      <c r="A21" s="4"/>
      <c r="B21" s="101"/>
      <c r="C21" s="202"/>
      <c r="D21" s="202">
        <v>3</v>
      </c>
      <c r="E21" s="203">
        <v>209.804</v>
      </c>
      <c r="F21" s="101"/>
      <c r="G21" s="101"/>
      <c r="H21" s="101">
        <f t="shared" si="2"/>
        <v>0</v>
      </c>
      <c r="I21" s="101">
        <f t="shared" si="3"/>
        <v>3</v>
      </c>
      <c r="J21" s="79"/>
      <c r="K21" s="79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4"/>
      <c r="Y21" s="4"/>
    </row>
    <row r="22" spans="1:25" x14ac:dyDescent="0.25">
      <c r="A22" s="4"/>
      <c r="B22" s="101"/>
      <c r="C22" s="202"/>
      <c r="D22" s="202">
        <v>3</v>
      </c>
      <c r="E22" s="203">
        <v>106.4</v>
      </c>
      <c r="F22" s="101"/>
      <c r="G22" s="101"/>
      <c r="H22" s="101">
        <f t="shared" si="2"/>
        <v>0</v>
      </c>
      <c r="I22" s="101">
        <f t="shared" si="3"/>
        <v>3</v>
      </c>
      <c r="J22" s="79"/>
      <c r="K22" s="79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4"/>
      <c r="Y22" s="4"/>
    </row>
    <row r="23" spans="1:25" x14ac:dyDescent="0.25">
      <c r="A23" s="4"/>
      <c r="B23" s="101"/>
      <c r="C23" s="202" t="s">
        <v>80</v>
      </c>
      <c r="D23" s="202">
        <v>1</v>
      </c>
      <c r="E23" s="203">
        <v>319.75</v>
      </c>
      <c r="F23" s="101"/>
      <c r="G23" s="101"/>
      <c r="H23" s="101">
        <f t="shared" si="2"/>
        <v>0</v>
      </c>
      <c r="I23" s="101">
        <f t="shared" si="3"/>
        <v>3</v>
      </c>
      <c r="J23" s="79"/>
      <c r="K23" s="79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4"/>
      <c r="Y23" s="4"/>
    </row>
    <row r="24" spans="1:25" ht="18" thickBot="1" x14ac:dyDescent="0.3">
      <c r="A24" s="4"/>
      <c r="B24" s="101"/>
      <c r="C24" s="204" t="s">
        <v>129</v>
      </c>
      <c r="D24" s="205">
        <v>101</v>
      </c>
      <c r="E24" s="205">
        <v>3017</v>
      </c>
      <c r="F24" s="101"/>
      <c r="G24" s="101"/>
      <c r="H24" s="101">
        <f t="shared" si="2"/>
        <v>0</v>
      </c>
      <c r="I24" s="101">
        <f t="shared" si="3"/>
        <v>3</v>
      </c>
      <c r="J24" s="79"/>
      <c r="K24" s="79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4"/>
      <c r="Y24" s="4"/>
    </row>
    <row r="25" spans="1:25" ht="18.75" thickTop="1" thickBot="1" x14ac:dyDescent="0.3">
      <c r="A25" s="4"/>
      <c r="B25" s="101"/>
      <c r="C25" s="205" t="s">
        <v>126</v>
      </c>
      <c r="D25" s="205">
        <v>200</v>
      </c>
      <c r="E25" s="206">
        <v>4975.2740000000003</v>
      </c>
      <c r="F25" s="101"/>
      <c r="G25" s="101"/>
      <c r="H25" s="101" t="str">
        <f t="shared" si="2"/>
        <v>Potęgowo Mashav Sp. z o.o.</v>
      </c>
      <c r="I25" s="101">
        <f t="shared" si="3"/>
        <v>1</v>
      </c>
      <c r="J25" s="79"/>
      <c r="K25" s="79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4"/>
      <c r="Y25" s="4"/>
    </row>
    <row r="26" spans="1:25" ht="15.75" thickTop="1" x14ac:dyDescent="0.25">
      <c r="A26" s="4"/>
      <c r="B26" s="101"/>
      <c r="C26" s="103"/>
      <c r="D26" s="200"/>
      <c r="E26" s="101"/>
      <c r="F26" s="101"/>
      <c r="G26" s="101"/>
      <c r="H26" s="101"/>
      <c r="I26" s="101"/>
      <c r="J26" s="79"/>
      <c r="K26" s="79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4"/>
    </row>
    <row r="27" spans="1:25" x14ac:dyDescent="0.25">
      <c r="A27" s="4"/>
      <c r="B27" s="101"/>
      <c r="C27" s="103"/>
      <c r="D27" s="200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4"/>
    </row>
    <row r="28" spans="1:25" x14ac:dyDescent="0.25">
      <c r="A28" s="4"/>
      <c r="B28" s="101"/>
      <c r="C28" s="103"/>
      <c r="D28" s="200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4"/>
    </row>
    <row r="29" spans="1:25" x14ac:dyDescent="0.25">
      <c r="A29" s="4"/>
      <c r="B29" s="101"/>
      <c r="C29" s="103"/>
      <c r="D29" s="200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4"/>
    </row>
    <row r="30" spans="1:25" x14ac:dyDescent="0.25">
      <c r="A30" s="4"/>
      <c r="B30" s="101"/>
      <c r="C30" s="103"/>
      <c r="D30" s="200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4"/>
    </row>
    <row r="31" spans="1:25" x14ac:dyDescent="0.25">
      <c r="A31" s="4"/>
      <c r="B31" s="101"/>
      <c r="C31" s="103"/>
      <c r="D31" s="200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4"/>
    </row>
    <row r="32" spans="1:25" x14ac:dyDescent="0.25">
      <c r="A32" s="4"/>
      <c r="B32" s="101"/>
      <c r="C32" s="207"/>
      <c r="D32" s="208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4"/>
    </row>
    <row r="33" spans="1:24" x14ac:dyDescent="0.25">
      <c r="A33" s="4"/>
      <c r="B33" s="101"/>
      <c r="C33" s="207"/>
      <c r="D33" s="208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4"/>
    </row>
    <row r="34" spans="1:24" x14ac:dyDescent="0.25">
      <c r="A34" s="4"/>
      <c r="B34" s="101"/>
      <c r="C34" s="207"/>
      <c r="D34" s="208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4"/>
    </row>
    <row r="35" spans="1:24" x14ac:dyDescent="0.25">
      <c r="A35" s="4"/>
      <c r="B35" s="101"/>
      <c r="C35" s="207"/>
      <c r="D35" s="208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4"/>
    </row>
    <row r="36" spans="1:24" x14ac:dyDescent="0.25">
      <c r="A36" s="4"/>
      <c r="B36" s="101"/>
      <c r="C36" s="207"/>
      <c r="D36" s="208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4"/>
    </row>
    <row r="37" spans="1:24" x14ac:dyDescent="0.25">
      <c r="A37" s="4"/>
      <c r="B37" s="101"/>
      <c r="C37" s="207"/>
      <c r="D37" s="208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4"/>
    </row>
    <row r="38" spans="1:24" x14ac:dyDescent="0.25">
      <c r="A38" s="4"/>
      <c r="B38" s="101"/>
      <c r="C38" s="207"/>
      <c r="D38" s="208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4"/>
    </row>
    <row r="39" spans="1:24" x14ac:dyDescent="0.25">
      <c r="A39" s="4"/>
      <c r="B39" s="101"/>
      <c r="C39" s="207"/>
      <c r="D39" s="208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4"/>
    </row>
    <row r="40" spans="1:24" x14ac:dyDescent="0.25">
      <c r="A40" s="4"/>
      <c r="B40" s="101"/>
      <c r="C40" s="207"/>
      <c r="D40" s="208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4"/>
    </row>
    <row r="41" spans="1:24" x14ac:dyDescent="0.25">
      <c r="A41" s="4"/>
      <c r="B41" s="101"/>
      <c r="C41" s="207"/>
      <c r="D41" s="208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4"/>
    </row>
    <row r="42" spans="1:24" x14ac:dyDescent="0.25">
      <c r="A42" s="4"/>
      <c r="B42" s="101"/>
      <c r="C42" s="207"/>
      <c r="D42" s="208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4"/>
    </row>
    <row r="43" spans="1:24" x14ac:dyDescent="0.25">
      <c r="A43" s="4"/>
      <c r="B43" s="101"/>
      <c r="C43" s="207"/>
      <c r="D43" s="208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4"/>
    </row>
    <row r="44" spans="1:24" x14ac:dyDescent="0.25">
      <c r="A44" s="4"/>
      <c r="B44" s="101"/>
      <c r="C44" s="207"/>
      <c r="D44" s="208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4"/>
    </row>
    <row r="45" spans="1:24" x14ac:dyDescent="0.25">
      <c r="A45" s="4"/>
      <c r="B45" s="101"/>
      <c r="C45" s="207"/>
      <c r="D45" s="208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4"/>
    </row>
    <row r="46" spans="1:24" x14ac:dyDescent="0.25">
      <c r="A46" s="4"/>
      <c r="B46" s="101"/>
      <c r="C46" s="207"/>
      <c r="D46" s="208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4"/>
    </row>
    <row r="47" spans="1:24" x14ac:dyDescent="0.25">
      <c r="A47" s="4"/>
      <c r="B47" s="101"/>
      <c r="C47" s="207"/>
      <c r="D47" s="208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4"/>
    </row>
    <row r="48" spans="1:24" x14ac:dyDescent="0.25">
      <c r="A48" s="4"/>
      <c r="B48" s="101"/>
      <c r="C48" s="207"/>
      <c r="D48" s="208"/>
      <c r="E48" s="101"/>
      <c r="F48" s="101"/>
      <c r="G48" s="101"/>
      <c r="H48" s="101"/>
      <c r="I48" s="101"/>
      <c r="J48" s="101"/>
      <c r="K48" s="101"/>
      <c r="L48" s="101"/>
      <c r="M48" s="101" t="s">
        <v>127</v>
      </c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4"/>
    </row>
    <row r="49" spans="1:24" x14ac:dyDescent="0.25">
      <c r="A49" s="4"/>
      <c r="B49" s="101"/>
      <c r="C49" s="207"/>
      <c r="D49" s="208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4"/>
    </row>
    <row r="50" spans="1:24" x14ac:dyDescent="0.25">
      <c r="A50" s="4"/>
      <c r="B50" s="101"/>
      <c r="C50" s="207"/>
      <c r="D50" s="208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4"/>
    </row>
    <row r="51" spans="1:24" x14ac:dyDescent="0.25">
      <c r="A51" s="4"/>
      <c r="B51" s="101"/>
      <c r="C51" s="207"/>
      <c r="D51" s="208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4"/>
    </row>
    <row r="52" spans="1:24" x14ac:dyDescent="0.25">
      <c r="A52" s="4"/>
      <c r="B52" s="101"/>
      <c r="C52" s="207"/>
      <c r="D52" s="208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4"/>
    </row>
    <row r="53" spans="1:24" x14ac:dyDescent="0.25">
      <c r="A53" s="4"/>
      <c r="B53" s="101"/>
      <c r="C53" s="207"/>
      <c r="D53" s="208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4"/>
    </row>
    <row r="54" spans="1:24" x14ac:dyDescent="0.25">
      <c r="A54" s="4"/>
      <c r="B54" s="101"/>
      <c r="C54" s="207"/>
      <c r="D54" s="208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4"/>
    </row>
    <row r="55" spans="1:24" x14ac:dyDescent="0.25">
      <c r="A55" s="4"/>
      <c r="B55" s="101"/>
      <c r="C55" s="103"/>
      <c r="D55" s="200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4"/>
    </row>
    <row r="56" spans="1:24" x14ac:dyDescent="0.25">
      <c r="A56" s="4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4"/>
    </row>
    <row r="57" spans="1:24" x14ac:dyDescent="0.25">
      <c r="A57" s="4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4"/>
    </row>
    <row r="58" spans="1:24" x14ac:dyDescent="0.25">
      <c r="A58" s="4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4"/>
    </row>
    <row r="59" spans="1:24" x14ac:dyDescent="0.25">
      <c r="A59" s="4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4"/>
    </row>
    <row r="60" spans="1:24" x14ac:dyDescent="0.25">
      <c r="A60" s="4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4"/>
    </row>
    <row r="61" spans="1:24" x14ac:dyDescent="0.25">
      <c r="A61" s="4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4"/>
    </row>
    <row r="62" spans="1:24" x14ac:dyDescent="0.25">
      <c r="A62" s="4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4"/>
    </row>
    <row r="63" spans="1:24" x14ac:dyDescent="0.25">
      <c r="A63" s="4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4"/>
    </row>
    <row r="64" spans="1:24" x14ac:dyDescent="0.25">
      <c r="A64" s="4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4"/>
    </row>
    <row r="65" spans="1:24" x14ac:dyDescent="0.25">
      <c r="A65" s="4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4"/>
    </row>
    <row r="66" spans="1:24" x14ac:dyDescent="0.25">
      <c r="A66" s="4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4"/>
    </row>
    <row r="67" spans="1:24" x14ac:dyDescent="0.25">
      <c r="A67" s="4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4"/>
    </row>
    <row r="68" spans="1:24" x14ac:dyDescent="0.25">
      <c r="A68" s="4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4"/>
    </row>
    <row r="69" spans="1:24" x14ac:dyDescent="0.25">
      <c r="A69" s="4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4"/>
    </row>
    <row r="70" spans="1:24" x14ac:dyDescent="0.25">
      <c r="A70" s="4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4"/>
    </row>
    <row r="71" spans="1:24" x14ac:dyDescent="0.25">
      <c r="A71" s="4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4"/>
    </row>
    <row r="72" spans="1:24" x14ac:dyDescent="0.25">
      <c r="A72" s="4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4"/>
    </row>
    <row r="73" spans="1:24" x14ac:dyDescent="0.25">
      <c r="A73" s="4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209"/>
      <c r="V73" s="101"/>
      <c r="W73" s="101"/>
      <c r="X73" s="4"/>
    </row>
    <row r="74" spans="1:24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idden="1" x14ac:dyDescent="0.25"/>
    <row r="76" spans="1:24" ht="41.25" hidden="1" customHeight="1" x14ac:dyDescent="0.25"/>
    <row r="77" spans="1:24" hidden="1" x14ac:dyDescent="0.25"/>
    <row r="78" spans="1:24" hidden="1" x14ac:dyDescent="0.25"/>
    <row r="79" spans="1:24" hidden="1" x14ac:dyDescent="0.25"/>
    <row r="80" spans="1:24" hidden="1" x14ac:dyDescent="0.25"/>
  </sheetData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9"/>
  <sheetViews>
    <sheetView zoomScale="80" zoomScaleNormal="80" workbookViewId="0">
      <selection activeCell="S81" sqref="S81"/>
    </sheetView>
  </sheetViews>
  <sheetFormatPr defaultColWidth="0" defaultRowHeight="15" customHeight="1" zeroHeight="1" x14ac:dyDescent="0.25"/>
  <cols>
    <col min="1" max="1" width="9.140625" style="185" customWidth="1"/>
    <col min="2" max="2" width="5.42578125" style="185" customWidth="1"/>
    <col min="3" max="35" width="9.140625" style="185" customWidth="1"/>
    <col min="36" max="16384" width="9.140625" style="185" hidden="1"/>
  </cols>
  <sheetData>
    <row r="1" spans="1:35" s="4" customFormat="1" ht="59.25" customHeight="1" x14ac:dyDescent="0.25">
      <c r="AI1" s="29"/>
    </row>
    <row r="2" spans="1:35" s="186" customFormat="1" ht="33" x14ac:dyDescent="0.25">
      <c r="A2" s="192"/>
      <c r="B2" s="210" t="s">
        <v>50</v>
      </c>
      <c r="C2" s="187"/>
      <c r="D2" s="187"/>
      <c r="E2" s="187"/>
      <c r="F2" s="189"/>
      <c r="G2" s="188"/>
      <c r="H2" s="187"/>
      <c r="I2" s="187"/>
      <c r="J2" s="187"/>
      <c r="K2" s="193"/>
      <c r="L2" s="188"/>
      <c r="M2" s="187"/>
      <c r="N2" s="187"/>
      <c r="O2" s="187"/>
      <c r="P2" s="193" t="s">
        <v>131</v>
      </c>
      <c r="Q2" s="193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92"/>
    </row>
    <row r="3" spans="1:35" s="186" customFormat="1" ht="15.75" x14ac:dyDescent="0.25">
      <c r="A3" s="192"/>
      <c r="B3" s="187"/>
      <c r="C3" s="187"/>
      <c r="D3" s="187"/>
      <c r="E3" s="189"/>
      <c r="F3" s="187"/>
      <c r="G3" s="187"/>
      <c r="H3" s="187"/>
      <c r="I3" s="187"/>
      <c r="J3" s="187"/>
      <c r="K3" s="187"/>
      <c r="L3" s="211" t="s">
        <v>132</v>
      </c>
      <c r="M3" s="187"/>
      <c r="N3" s="187"/>
      <c r="O3" s="187"/>
      <c r="P3" s="187"/>
      <c r="Q3" s="211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92"/>
    </row>
    <row r="4" spans="1:35" s="186" customFormat="1" ht="15.75" x14ac:dyDescent="0.25">
      <c r="A4" s="192"/>
      <c r="B4" s="187"/>
      <c r="C4" s="187"/>
      <c r="D4" s="187"/>
      <c r="E4" s="189"/>
      <c r="F4" s="187"/>
      <c r="G4" s="187"/>
      <c r="H4" s="187"/>
      <c r="I4" s="187"/>
      <c r="J4" s="187"/>
      <c r="K4" s="187"/>
      <c r="L4" s="211"/>
      <c r="M4" s="187"/>
      <c r="N4" s="187"/>
      <c r="O4" s="187"/>
      <c r="P4" s="187"/>
      <c r="Q4" s="211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92"/>
    </row>
    <row r="5" spans="1:35" s="186" customFormat="1" x14ac:dyDescent="0.25">
      <c r="A5" s="192"/>
      <c r="B5" s="187"/>
      <c r="C5" s="187"/>
      <c r="D5" s="187"/>
      <c r="E5" s="187"/>
      <c r="F5" s="187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92"/>
    </row>
    <row r="6" spans="1:35" s="186" customFormat="1" x14ac:dyDescent="0.25">
      <c r="A6" s="192"/>
      <c r="B6" s="187"/>
      <c r="C6" s="187"/>
      <c r="D6" s="187"/>
      <c r="E6" s="187"/>
      <c r="F6" s="187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92"/>
    </row>
    <row r="7" spans="1:35" s="186" customFormat="1" x14ac:dyDescent="0.25">
      <c r="A7" s="192"/>
      <c r="B7" s="187"/>
      <c r="C7" s="187"/>
      <c r="D7" s="187"/>
      <c r="E7" s="187"/>
      <c r="F7" s="187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92"/>
    </row>
    <row r="8" spans="1:35" s="186" customFormat="1" x14ac:dyDescent="0.25">
      <c r="A8" s="192"/>
      <c r="B8" s="187"/>
      <c r="C8" s="187"/>
      <c r="D8" s="187"/>
      <c r="E8" s="187"/>
      <c r="F8" s="187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92"/>
    </row>
    <row r="9" spans="1:35" s="186" customFormat="1" x14ac:dyDescent="0.25">
      <c r="A9" s="192"/>
      <c r="B9" s="187"/>
      <c r="C9" s="187"/>
      <c r="D9" s="187"/>
      <c r="E9" s="187"/>
      <c r="F9" s="187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92"/>
    </row>
    <row r="10" spans="1:35" s="186" customFormat="1" x14ac:dyDescent="0.25">
      <c r="A10" s="192"/>
      <c r="B10" s="187"/>
      <c r="C10" s="187"/>
      <c r="D10" s="187"/>
      <c r="E10" s="187"/>
      <c r="F10" s="187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92"/>
    </row>
    <row r="11" spans="1:35" s="186" customFormat="1" x14ac:dyDescent="0.25">
      <c r="A11" s="192"/>
      <c r="B11" s="187"/>
      <c r="C11" s="187"/>
      <c r="D11" s="187"/>
      <c r="E11" s="187"/>
      <c r="F11" s="187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92"/>
    </row>
    <row r="12" spans="1:35" s="186" customFormat="1" x14ac:dyDescent="0.25">
      <c r="A12" s="192"/>
      <c r="B12" s="187"/>
      <c r="C12" s="187"/>
      <c r="D12" s="187"/>
      <c r="E12" s="187"/>
      <c r="F12" s="187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92"/>
    </row>
    <row r="13" spans="1:35" s="186" customFormat="1" x14ac:dyDescent="0.25">
      <c r="A13" s="192"/>
      <c r="B13" s="187"/>
      <c r="C13" s="187"/>
      <c r="D13" s="187"/>
      <c r="E13" s="187"/>
      <c r="F13" s="187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92"/>
    </row>
    <row r="14" spans="1:35" s="186" customFormat="1" x14ac:dyDescent="0.25">
      <c r="A14" s="192"/>
      <c r="B14" s="187"/>
      <c r="C14" s="187"/>
      <c r="D14" s="187"/>
      <c r="E14" s="187"/>
      <c r="F14" s="187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92"/>
    </row>
    <row r="15" spans="1:35" s="186" customFormat="1" x14ac:dyDescent="0.25">
      <c r="A15" s="192"/>
      <c r="B15" s="187"/>
      <c r="C15" s="187"/>
      <c r="D15" s="187"/>
      <c r="E15" s="187"/>
      <c r="F15" s="187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92"/>
    </row>
    <row r="16" spans="1:35" s="186" customFormat="1" x14ac:dyDescent="0.25">
      <c r="A16" s="192"/>
      <c r="B16" s="187"/>
      <c r="C16" s="187"/>
      <c r="D16" s="187"/>
      <c r="E16" s="187"/>
      <c r="F16" s="187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92"/>
    </row>
    <row r="17" spans="1:35" s="186" customFormat="1" x14ac:dyDescent="0.25">
      <c r="A17" s="192"/>
      <c r="B17" s="187"/>
      <c r="C17" s="187"/>
      <c r="D17" s="187"/>
      <c r="E17" s="187"/>
      <c r="F17" s="187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92"/>
    </row>
    <row r="18" spans="1:35" s="186" customFormat="1" x14ac:dyDescent="0.25">
      <c r="A18" s="192"/>
      <c r="B18" s="187"/>
      <c r="C18" s="187"/>
      <c r="D18" s="187"/>
      <c r="E18" s="187"/>
      <c r="F18" s="187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92"/>
    </row>
    <row r="19" spans="1:35" s="186" customFormat="1" x14ac:dyDescent="0.25">
      <c r="A19" s="192"/>
      <c r="B19" s="187"/>
      <c r="C19" s="187"/>
      <c r="D19" s="187"/>
      <c r="E19" s="187"/>
      <c r="F19" s="187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92"/>
    </row>
    <row r="20" spans="1:35" s="186" customFormat="1" x14ac:dyDescent="0.25">
      <c r="A20" s="192"/>
      <c r="B20" s="187"/>
      <c r="C20" s="187"/>
      <c r="D20" s="187"/>
      <c r="E20" s="187"/>
      <c r="F20" s="187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92"/>
    </row>
    <row r="21" spans="1:35" s="186" customFormat="1" x14ac:dyDescent="0.25">
      <c r="A21" s="192"/>
      <c r="B21" s="187"/>
      <c r="C21" s="187"/>
      <c r="D21" s="187"/>
      <c r="E21" s="187"/>
      <c r="F21" s="187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92"/>
    </row>
    <row r="22" spans="1:35" s="186" customFormat="1" x14ac:dyDescent="0.25">
      <c r="A22" s="192"/>
      <c r="B22" s="187"/>
      <c r="C22" s="187"/>
      <c r="D22" s="187"/>
      <c r="E22" s="187"/>
      <c r="F22" s="187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92"/>
    </row>
    <row r="23" spans="1:35" s="186" customFormat="1" x14ac:dyDescent="0.25">
      <c r="A23" s="192"/>
      <c r="B23" s="187"/>
      <c r="C23" s="187"/>
      <c r="D23" s="187"/>
      <c r="E23" s="187"/>
      <c r="F23" s="187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92"/>
    </row>
    <row r="24" spans="1:35" s="186" customFormat="1" x14ac:dyDescent="0.25">
      <c r="A24" s="192"/>
      <c r="B24" s="187"/>
      <c r="C24" s="187"/>
      <c r="D24" s="187"/>
      <c r="E24" s="187"/>
      <c r="F24" s="187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92"/>
    </row>
    <row r="25" spans="1:35" s="186" customFormat="1" x14ac:dyDescent="0.25">
      <c r="A25" s="192"/>
      <c r="B25" s="187"/>
      <c r="C25" s="187"/>
      <c r="D25" s="187"/>
      <c r="E25" s="187"/>
      <c r="F25" s="187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92"/>
    </row>
    <row r="26" spans="1:35" s="186" customFormat="1" x14ac:dyDescent="0.25">
      <c r="A26" s="192"/>
      <c r="B26" s="187"/>
      <c r="C26" s="187"/>
      <c r="D26" s="187"/>
      <c r="E26" s="187"/>
      <c r="F26" s="187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92"/>
    </row>
    <row r="27" spans="1:35" s="186" customFormat="1" x14ac:dyDescent="0.25">
      <c r="A27" s="192"/>
      <c r="B27" s="187"/>
      <c r="C27" s="187"/>
      <c r="D27" s="187"/>
      <c r="E27" s="187"/>
      <c r="F27" s="187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92"/>
    </row>
    <row r="28" spans="1:35" s="186" customFormat="1" x14ac:dyDescent="0.25">
      <c r="A28" s="192"/>
      <c r="B28" s="187"/>
      <c r="C28" s="187"/>
      <c r="D28" s="187"/>
      <c r="E28" s="187"/>
      <c r="F28" s="187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92"/>
    </row>
    <row r="29" spans="1:35" s="186" customFormat="1" x14ac:dyDescent="0.25">
      <c r="A29" s="192"/>
      <c r="B29" s="187"/>
      <c r="C29" s="187"/>
      <c r="D29" s="187"/>
      <c r="E29" s="187"/>
      <c r="F29" s="187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92"/>
    </row>
    <row r="30" spans="1:35" s="186" customFormat="1" x14ac:dyDescent="0.25">
      <c r="A30" s="192"/>
      <c r="B30" s="187"/>
      <c r="C30" s="187"/>
      <c r="D30" s="187"/>
      <c r="E30" s="187"/>
      <c r="F30" s="187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92"/>
    </row>
    <row r="31" spans="1:35" s="186" customFormat="1" x14ac:dyDescent="0.25">
      <c r="A31" s="192"/>
      <c r="B31" s="187"/>
      <c r="C31" s="187"/>
      <c r="D31" s="187"/>
      <c r="E31" s="187"/>
      <c r="F31" s="187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92"/>
    </row>
    <row r="32" spans="1:35" s="186" customFormat="1" x14ac:dyDescent="0.25">
      <c r="A32" s="192"/>
      <c r="B32" s="187"/>
      <c r="C32" s="187"/>
      <c r="D32" s="187"/>
      <c r="E32" s="187"/>
      <c r="F32" s="187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92"/>
    </row>
    <row r="33" spans="1:35" s="186" customFormat="1" x14ac:dyDescent="0.25">
      <c r="A33" s="192"/>
      <c r="B33" s="187"/>
      <c r="C33" s="187"/>
      <c r="D33" s="187"/>
      <c r="E33" s="187"/>
      <c r="F33" s="187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92"/>
    </row>
    <row r="34" spans="1:35" s="186" customFormat="1" x14ac:dyDescent="0.25">
      <c r="A34" s="192"/>
      <c r="B34" s="187"/>
      <c r="C34" s="187"/>
      <c r="D34" s="187"/>
      <c r="E34" s="187"/>
      <c r="F34" s="187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92"/>
    </row>
    <row r="35" spans="1:35" s="186" customFormat="1" x14ac:dyDescent="0.25">
      <c r="A35" s="192"/>
      <c r="B35" s="187"/>
      <c r="C35" s="187"/>
      <c r="D35" s="187"/>
      <c r="E35" s="187"/>
      <c r="F35" s="187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92"/>
    </row>
    <row r="36" spans="1:35" s="186" customFormat="1" x14ac:dyDescent="0.25">
      <c r="A36" s="192"/>
      <c r="B36" s="187"/>
      <c r="C36" s="187"/>
      <c r="D36" s="187"/>
      <c r="E36" s="187"/>
      <c r="F36" s="187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92"/>
    </row>
    <row r="37" spans="1:35" s="186" customFormat="1" x14ac:dyDescent="0.25">
      <c r="A37" s="192"/>
      <c r="B37" s="187"/>
      <c r="C37" s="187"/>
      <c r="D37" s="187"/>
      <c r="E37" s="187"/>
      <c r="F37" s="187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92"/>
    </row>
    <row r="38" spans="1:35" s="186" customFormat="1" x14ac:dyDescent="0.25">
      <c r="A38" s="192"/>
      <c r="B38" s="187"/>
      <c r="C38" s="187"/>
      <c r="D38" s="187"/>
      <c r="E38" s="187"/>
      <c r="F38" s="187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92"/>
    </row>
    <row r="39" spans="1:35" s="186" customFormat="1" x14ac:dyDescent="0.25">
      <c r="A39" s="192"/>
      <c r="B39" s="187"/>
      <c r="C39" s="18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92"/>
    </row>
    <row r="40" spans="1:35" s="186" customFormat="1" x14ac:dyDescent="0.25">
      <c r="A40" s="192"/>
      <c r="B40" s="187"/>
      <c r="C40" s="187"/>
      <c r="D40" s="187"/>
      <c r="E40" s="187"/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92"/>
    </row>
    <row r="41" spans="1:35" s="186" customFormat="1" x14ac:dyDescent="0.25">
      <c r="A41" s="192"/>
      <c r="B41" s="187"/>
      <c r="C41" s="187"/>
      <c r="D41" s="187"/>
      <c r="E41" s="187"/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92"/>
    </row>
    <row r="42" spans="1:35" s="186" customFormat="1" x14ac:dyDescent="0.25">
      <c r="A42" s="192"/>
      <c r="B42" s="187"/>
      <c r="C42" s="187"/>
      <c r="D42" s="187"/>
      <c r="E42" s="187"/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92"/>
    </row>
    <row r="43" spans="1:35" s="186" customFormat="1" x14ac:dyDescent="0.25">
      <c r="A43" s="192"/>
      <c r="B43" s="187"/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92"/>
    </row>
    <row r="44" spans="1:35" s="186" customFormat="1" x14ac:dyDescent="0.25">
      <c r="A44" s="192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92"/>
    </row>
    <row r="45" spans="1:35" s="186" customFormat="1" x14ac:dyDescent="0.25">
      <c r="A45" s="192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92"/>
    </row>
    <row r="46" spans="1:35" s="186" customFormat="1" x14ac:dyDescent="0.25">
      <c r="A46" s="192"/>
      <c r="B46" s="187"/>
      <c r="C46" s="187"/>
      <c r="D46" s="187"/>
      <c r="E46" s="187"/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92"/>
    </row>
    <row r="47" spans="1:35" s="186" customFormat="1" x14ac:dyDescent="0.25">
      <c r="A47" s="192"/>
      <c r="B47" s="187"/>
      <c r="C47" s="187"/>
      <c r="D47" s="187"/>
      <c r="E47" s="187"/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92"/>
    </row>
    <row r="48" spans="1:35" s="186" customFormat="1" x14ac:dyDescent="0.25">
      <c r="A48" s="192"/>
      <c r="B48" s="187"/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92"/>
    </row>
    <row r="49" spans="1:35" s="186" customFormat="1" x14ac:dyDescent="0.25">
      <c r="A49" s="192"/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87"/>
      <c r="AI49" s="192"/>
    </row>
    <row r="50" spans="1:35" s="186" customFormat="1" x14ac:dyDescent="0.25">
      <c r="A50" s="192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92"/>
    </row>
    <row r="51" spans="1:35" s="186" customFormat="1" x14ac:dyDescent="0.25">
      <c r="A51" s="192"/>
      <c r="B51" s="187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92"/>
    </row>
    <row r="52" spans="1:35" s="186" customFormat="1" x14ac:dyDescent="0.25">
      <c r="A52" s="192"/>
      <c r="B52" s="187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92"/>
    </row>
    <row r="53" spans="1:35" s="186" customFormat="1" x14ac:dyDescent="0.25">
      <c r="A53" s="192"/>
      <c r="B53" s="187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92"/>
    </row>
    <row r="54" spans="1:35" s="186" customFormat="1" x14ac:dyDescent="0.25">
      <c r="A54" s="192"/>
      <c r="B54" s="187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92"/>
    </row>
    <row r="55" spans="1:35" s="186" customFormat="1" x14ac:dyDescent="0.25">
      <c r="A55" s="192"/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92"/>
    </row>
    <row r="56" spans="1:35" s="186" customFormat="1" x14ac:dyDescent="0.25">
      <c r="A56" s="192"/>
      <c r="B56" s="187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92"/>
    </row>
    <row r="57" spans="1:35" s="186" customFormat="1" x14ac:dyDescent="0.25">
      <c r="A57" s="192"/>
      <c r="B57" s="187"/>
      <c r="C57" s="187"/>
      <c r="D57" s="187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92"/>
    </row>
    <row r="58" spans="1:35" s="186" customFormat="1" x14ac:dyDescent="0.25">
      <c r="A58" s="192"/>
      <c r="B58" s="187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92"/>
    </row>
    <row r="59" spans="1:35" s="186" customFormat="1" x14ac:dyDescent="0.25">
      <c r="A59" s="192"/>
      <c r="B59" s="187"/>
      <c r="C59" s="187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92"/>
    </row>
    <row r="60" spans="1:35" s="186" customFormat="1" x14ac:dyDescent="0.25">
      <c r="A60" s="192"/>
      <c r="B60" s="187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92"/>
    </row>
    <row r="61" spans="1:35" s="186" customFormat="1" x14ac:dyDescent="0.25">
      <c r="A61" s="192"/>
      <c r="B61" s="187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92"/>
    </row>
    <row r="62" spans="1:35" s="186" customFormat="1" x14ac:dyDescent="0.25">
      <c r="A62" s="192"/>
      <c r="B62" s="187"/>
      <c r="C62" s="187"/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92"/>
    </row>
    <row r="63" spans="1:35" s="186" customFormat="1" x14ac:dyDescent="0.25">
      <c r="A63" s="192"/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92"/>
    </row>
    <row r="64" spans="1:35" s="186" customFormat="1" x14ac:dyDescent="0.25">
      <c r="A64" s="192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92"/>
    </row>
    <row r="65" spans="1:35" s="186" customFormat="1" x14ac:dyDescent="0.25">
      <c r="A65" s="192"/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92"/>
    </row>
    <row r="66" spans="1:35" s="186" customFormat="1" x14ac:dyDescent="0.25">
      <c r="A66" s="192"/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92"/>
    </row>
    <row r="67" spans="1:35" s="186" customFormat="1" x14ac:dyDescent="0.25">
      <c r="A67" s="192"/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92"/>
    </row>
    <row r="68" spans="1:35" s="186" customFormat="1" x14ac:dyDescent="0.25">
      <c r="A68" s="192"/>
      <c r="B68" s="187"/>
      <c r="C68" s="187"/>
      <c r="D68" s="187"/>
      <c r="E68" s="187"/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92"/>
    </row>
    <row r="69" spans="1:35" s="186" customFormat="1" x14ac:dyDescent="0.25">
      <c r="A69" s="192"/>
      <c r="B69" s="187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92"/>
    </row>
    <row r="70" spans="1:35" s="186" customFormat="1" x14ac:dyDescent="0.25">
      <c r="A70" s="192"/>
      <c r="B70" s="187"/>
      <c r="C70" s="187"/>
      <c r="D70" s="187"/>
      <c r="E70" s="187"/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92"/>
    </row>
    <row r="71" spans="1:35" s="186" customFormat="1" x14ac:dyDescent="0.25">
      <c r="A71" s="192"/>
      <c r="B71" s="187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92"/>
    </row>
    <row r="72" spans="1:35" s="186" customFormat="1" x14ac:dyDescent="0.25">
      <c r="A72" s="192"/>
      <c r="B72" s="187"/>
      <c r="C72" s="187"/>
      <c r="D72" s="187"/>
      <c r="E72" s="187"/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92"/>
    </row>
    <row r="73" spans="1:35" s="186" customFormat="1" x14ac:dyDescent="0.25">
      <c r="A73" s="192"/>
      <c r="B73" s="187"/>
      <c r="C73" s="187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92"/>
    </row>
    <row r="74" spans="1:35" s="186" customFormat="1" x14ac:dyDescent="0.25">
      <c r="A74" s="192"/>
      <c r="B74" s="187"/>
      <c r="C74" s="187"/>
      <c r="D74" s="187"/>
      <c r="E74" s="187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92"/>
    </row>
    <row r="75" spans="1:35" s="186" customFormat="1" x14ac:dyDescent="0.25">
      <c r="A75" s="192"/>
      <c r="B75" s="187"/>
      <c r="C75" s="187"/>
      <c r="D75" s="187"/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92"/>
    </row>
    <row r="76" spans="1:35" s="186" customFormat="1" x14ac:dyDescent="0.25">
      <c r="A76" s="192"/>
      <c r="B76" s="187"/>
      <c r="C76" s="187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92"/>
    </row>
    <row r="77" spans="1:35" s="186" customFormat="1" x14ac:dyDescent="0.25">
      <c r="A77" s="192"/>
      <c r="B77" s="187"/>
      <c r="C77" s="187"/>
      <c r="D77" s="187"/>
      <c r="E77" s="187"/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92"/>
    </row>
    <row r="78" spans="1:35" s="186" customFormat="1" x14ac:dyDescent="0.25">
      <c r="A78" s="192"/>
      <c r="B78" s="187"/>
      <c r="C78" s="187"/>
      <c r="D78" s="187"/>
      <c r="E78" s="187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92"/>
    </row>
    <row r="79" spans="1:35" s="186" customFormat="1" x14ac:dyDescent="0.25">
      <c r="A79" s="192"/>
      <c r="B79" s="187"/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92"/>
    </row>
    <row r="80" spans="1:35" s="186" customFormat="1" x14ac:dyDescent="0.25">
      <c r="A80" s="192"/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92"/>
    </row>
    <row r="81" spans="1:35" s="186" customFormat="1" x14ac:dyDescent="0.25">
      <c r="A81" s="192"/>
      <c r="B81" s="187"/>
      <c r="C81" s="187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92"/>
    </row>
    <row r="82" spans="1:35" s="186" customFormat="1" x14ac:dyDescent="0.25">
      <c r="A82" s="192"/>
      <c r="B82" s="187"/>
      <c r="C82" s="187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92"/>
    </row>
    <row r="83" spans="1:35" s="186" customFormat="1" x14ac:dyDescent="0.25">
      <c r="A83" s="192"/>
      <c r="B83" s="187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92"/>
    </row>
    <row r="84" spans="1:35" s="186" customFormat="1" x14ac:dyDescent="0.25">
      <c r="A84" s="192"/>
      <c r="B84" s="187"/>
      <c r="C84" s="187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92"/>
    </row>
    <row r="85" spans="1:35" s="186" customFormat="1" x14ac:dyDescent="0.25">
      <c r="A85" s="192"/>
      <c r="B85" s="187"/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92"/>
    </row>
    <row r="86" spans="1:35" s="186" customFormat="1" x14ac:dyDescent="0.25">
      <c r="A86" s="192"/>
      <c r="B86" s="187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92"/>
    </row>
    <row r="87" spans="1:35" s="186" customFormat="1" x14ac:dyDescent="0.25">
      <c r="A87" s="192"/>
      <c r="B87" s="187"/>
      <c r="C87" s="187"/>
      <c r="D87" s="187"/>
      <c r="E87" s="187"/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92"/>
    </row>
    <row r="88" spans="1:35" s="186" customFormat="1" x14ac:dyDescent="0.25">
      <c r="A88" s="192"/>
      <c r="B88" s="187"/>
      <c r="C88" s="187"/>
      <c r="D88" s="187"/>
      <c r="E88" s="187"/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92"/>
    </row>
    <row r="89" spans="1:35" s="186" customFormat="1" x14ac:dyDescent="0.25">
      <c r="A89" s="192"/>
      <c r="B89" s="187"/>
      <c r="C89" s="187"/>
      <c r="D89" s="187"/>
      <c r="E89" s="187"/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92"/>
    </row>
    <row r="90" spans="1:35" s="186" customFormat="1" x14ac:dyDescent="0.25">
      <c r="A90" s="192"/>
      <c r="B90" s="187"/>
      <c r="C90" s="187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92"/>
    </row>
    <row r="91" spans="1:35" s="186" customFormat="1" x14ac:dyDescent="0.25">
      <c r="A91" s="192"/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92"/>
    </row>
    <row r="92" spans="1:35" s="186" customFormat="1" x14ac:dyDescent="0.25">
      <c r="A92" s="192"/>
      <c r="B92" s="187"/>
      <c r="C92" s="187"/>
      <c r="D92" s="187"/>
      <c r="E92" s="187"/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92"/>
    </row>
    <row r="93" spans="1:35" s="186" customFormat="1" x14ac:dyDescent="0.25">
      <c r="A93" s="192"/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92"/>
    </row>
    <row r="94" spans="1:35" s="186" customFormat="1" x14ac:dyDescent="0.25">
      <c r="A94" s="192"/>
      <c r="B94" s="187"/>
      <c r="C94" s="187"/>
      <c r="D94" s="187"/>
      <c r="E94" s="187"/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92"/>
    </row>
    <row r="95" spans="1:35" s="186" customFormat="1" x14ac:dyDescent="0.25">
      <c r="A95" s="192"/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92"/>
    </row>
    <row r="96" spans="1:35" s="186" customFormat="1" x14ac:dyDescent="0.25">
      <c r="A96" s="192"/>
      <c r="B96" s="187"/>
      <c r="C96" s="187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92"/>
    </row>
    <row r="97" spans="1:35" s="186" customFormat="1" x14ac:dyDescent="0.25">
      <c r="A97" s="192"/>
      <c r="B97" s="187"/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92"/>
    </row>
    <row r="98" spans="1:35" s="186" customFormat="1" x14ac:dyDescent="0.25">
      <c r="A98" s="192"/>
      <c r="B98" s="187"/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92"/>
    </row>
    <row r="99" spans="1:35" s="186" customFormat="1" x14ac:dyDescent="0.25">
      <c r="A99" s="192"/>
      <c r="B99" s="187"/>
      <c r="C99" s="187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92"/>
    </row>
    <row r="100" spans="1:35" s="186" customFormat="1" x14ac:dyDescent="0.25">
      <c r="A100" s="192"/>
      <c r="B100" s="187"/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92"/>
    </row>
    <row r="101" spans="1:35" s="186" customFormat="1" hidden="1" x14ac:dyDescent="0.25">
      <c r="A101" s="192"/>
      <c r="B101" s="187"/>
      <c r="C101" s="187"/>
      <c r="D101" s="187"/>
      <c r="E101" s="187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92"/>
    </row>
    <row r="102" spans="1:35" s="186" customFormat="1" hidden="1" x14ac:dyDescent="0.25">
      <c r="A102" s="192"/>
      <c r="B102" s="187"/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92"/>
    </row>
    <row r="103" spans="1:35" s="186" customFormat="1" hidden="1" x14ac:dyDescent="0.25">
      <c r="A103" s="192"/>
      <c r="B103" s="187"/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92"/>
    </row>
    <row r="104" spans="1:35" x14ac:dyDescent="0.25">
      <c r="B104" s="192"/>
      <c r="C104" s="192"/>
      <c r="D104" s="192"/>
      <c r="E104" s="192"/>
      <c r="F104" s="192"/>
      <c r="G104" s="192"/>
      <c r="H104" s="192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192"/>
      <c r="AE104" s="192"/>
      <c r="AF104" s="192"/>
      <c r="AG104" s="192"/>
      <c r="AH104" s="192"/>
    </row>
    <row r="105" spans="1:35" hidden="1" x14ac:dyDescent="0.25"/>
    <row r="106" spans="1:35" hidden="1" x14ac:dyDescent="0.25"/>
    <row r="107" spans="1:35" ht="15" hidden="1" customHeight="1" x14ac:dyDescent="0.25"/>
    <row r="108" spans="1:35" ht="15" hidden="1" customHeight="1" x14ac:dyDescent="0.25"/>
    <row r="109" spans="1:35" ht="15" hidden="1" customHeigh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Wprowadzenie</vt:lpstr>
      <vt:lpstr>Lista projektów wiatrowych</vt:lpstr>
      <vt:lpstr>Zwycięzcy Aukcji wiatr'2018</vt:lpstr>
      <vt:lpstr>Projekty offshore</vt:lpstr>
      <vt:lpstr>Zestawienie ogólnokrajowe</vt:lpstr>
      <vt:lpstr>Projekty z danego zakresu mocy</vt:lpstr>
      <vt:lpstr>Inwestorzy projektów wiatrowych</vt:lpstr>
      <vt:lpstr>Mapy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2019-09-12T08:06:08Z</dcterms:modified>
</cp:coreProperties>
</file>