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style9.xml" ContentType="application/vnd.ms-office.chartstyle+xml"/>
  <Override PartName="/xl/charts/colors9.xml" ContentType="application/vnd.ms-office.chartcolorstyle+xml"/>
  <Override PartName="/xl/charts/chart14.xml" ContentType="application/vnd.openxmlformats-officedocument.drawingml.chart+xml"/>
  <Override PartName="/xl/charts/style10.xml" ContentType="application/vnd.ms-office.chartstyle+xml"/>
  <Override PartName="/xl/charts/colors10.xml" ContentType="application/vnd.ms-office.chartcolorstyle+xml"/>
  <Override PartName="/xl/charts/chart15.xml" ContentType="application/vnd.openxmlformats-officedocument.drawingml.chart+xml"/>
  <Override PartName="/xl/charts/style11.xml" ContentType="application/vnd.ms-office.chartstyle+xml"/>
  <Override PartName="/xl/charts/colors11.xml" ContentType="application/vnd.ms-office.chartcolorstyle+xml"/>
  <Override PartName="/xl/charts/chart16.xml" ContentType="application/vnd.openxmlformats-officedocument.drawingml.chart+xml"/>
  <Override PartName="/xl/charts/style12.xml" ContentType="application/vnd.ms-office.chartstyle+xml"/>
  <Override PartName="/xl/charts/colors12.xml" ContentType="application/vnd.ms-office.chartcolorstyle+xml"/>
  <Override PartName="/xl/charts/chart17.xml" ContentType="application/vnd.openxmlformats-officedocument.drawingml.chart+xml"/>
  <Override PartName="/xl/charts/style13.xml" ContentType="application/vnd.ms-office.chartstyle+xml"/>
  <Override PartName="/xl/charts/colors13.xml" ContentType="application/vnd.ms-office.chartcolorstyle+xml"/>
  <Override PartName="/xl/charts/chart18.xml" ContentType="application/vnd.openxmlformats-officedocument.drawingml.chart+xml"/>
  <Override PartName="/xl/charts/chart19.xml" ContentType="application/vnd.openxmlformats-officedocument.drawingml.chart+xml"/>
  <Override PartName="/xl/drawings/drawing7.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style14.xml" ContentType="application/vnd.ms-office.chartstyle+xml"/>
  <Override PartName="/xl/charts/colors14.xml" ContentType="application/vnd.ms-office.chartcolorstyle+xml"/>
  <Override PartName="/xl/charts/chart37.xml" ContentType="application/vnd.openxmlformats-officedocument.drawingml.chart+xml"/>
  <Override PartName="/xl/charts/style15.xml" ContentType="application/vnd.ms-office.chartstyle+xml"/>
  <Override PartName="/xl/charts/colors15.xml" ContentType="application/vnd.ms-office.chartcolorstyle+xml"/>
  <Override PartName="/xl/charts/chart38.xml" ContentType="application/vnd.openxmlformats-officedocument.drawingml.chart+xml"/>
  <Override PartName="/xl/charts/style16.xml" ContentType="application/vnd.ms-office.chartstyle+xml"/>
  <Override PartName="/xl/charts/colors16.xml" ContentType="application/vnd.ms-office.chartcolorstyle+xml"/>
  <Override PartName="/xl/charts/chart39.xml" ContentType="application/vnd.openxmlformats-officedocument.drawingml.chart+xml"/>
  <Override PartName="/xl/charts/style17.xml" ContentType="application/vnd.ms-office.chartstyle+xml"/>
  <Override PartName="/xl/charts/colors17.xml" ContentType="application/vnd.ms-office.chartcolorstyle+xml"/>
  <Override PartName="/xl/charts/chart40.xml" ContentType="application/vnd.openxmlformats-officedocument.drawingml.chart+xml"/>
  <Override PartName="/xl/charts/style18.xml" ContentType="application/vnd.ms-office.chartstyle+xml"/>
  <Override PartName="/xl/charts/colors18.xml" ContentType="application/vnd.ms-office.chartcolorstyle+xml"/>
  <Override PartName="/xl/charts/chart41.xml" ContentType="application/vnd.openxmlformats-officedocument.drawingml.chart+xml"/>
  <Override PartName="/xl/charts/style19.xml" ContentType="application/vnd.ms-office.chartstyle+xml"/>
  <Override PartName="/xl/charts/colors19.xml" ContentType="application/vnd.ms-office.chartcolorstyle+xml"/>
  <Override PartName="/xl/charts/chart42.xml" ContentType="application/vnd.openxmlformats-officedocument.drawingml.chart+xml"/>
  <Override PartName="/xl/charts/style20.xml" ContentType="application/vnd.ms-office.chartstyle+xml"/>
  <Override PartName="/xl/charts/colors20.xml" ContentType="application/vnd.ms-office.chartcolorstyle+xml"/>
  <Override PartName="/xl/charts/chart43.xml" ContentType="application/vnd.openxmlformats-officedocument.drawingml.chart+xml"/>
  <Override PartName="/xl/charts/style21.xml" ContentType="application/vnd.ms-office.chartstyle+xml"/>
  <Override PartName="/xl/charts/colors21.xml" ContentType="application/vnd.ms-office.chartcolorstyle+xml"/>
  <Override PartName="/xl/charts/chart44.xml" ContentType="application/vnd.openxmlformats-officedocument.drawingml.chart+xml"/>
  <Override PartName="/xl/charts/style22.xml" ContentType="application/vnd.ms-office.chartstyle+xml"/>
  <Override PartName="/xl/charts/colors22.xml" ContentType="application/vnd.ms-office.chartcolorstyle+xml"/>
  <Override PartName="/xl/charts/chart45.xml" ContentType="application/vnd.openxmlformats-officedocument.drawingml.chart+xml"/>
  <Override PartName="/xl/charts/style23.xml" ContentType="application/vnd.ms-office.chartstyle+xml"/>
  <Override PartName="/xl/charts/colors23.xml" ContentType="application/vnd.ms-office.chartcolorstyle+xml"/>
  <Override PartName="/xl/charts/chart46.xml" ContentType="application/vnd.openxmlformats-officedocument.drawingml.chart+xml"/>
  <Override PartName="/xl/charts/style24.xml" ContentType="application/vnd.ms-office.chartstyle+xml"/>
  <Override PartName="/xl/charts/colors24.xml" ContentType="application/vnd.ms-office.chartcolorstyle+xml"/>
  <Override PartName="/xl/charts/chart47.xml" ContentType="application/vnd.openxmlformats-officedocument.drawingml.chart+xml"/>
  <Override PartName="/xl/charts/style25.xml" ContentType="application/vnd.ms-office.chartstyle+xml"/>
  <Override PartName="/xl/charts/colors25.xml" ContentType="application/vnd.ms-office.chartcolorstyle+xml"/>
  <Override PartName="/xl/charts/chart48.xml" ContentType="application/vnd.openxmlformats-officedocument.drawingml.chart+xml"/>
  <Override PartName="/xl/charts/style26.xml" ContentType="application/vnd.ms-office.chartstyle+xml"/>
  <Override PartName="/xl/charts/colors26.xml" ContentType="application/vnd.ms-office.chartcolorstyle+xml"/>
  <Override PartName="/xl/charts/chart49.xml" ContentType="application/vnd.openxmlformats-officedocument.drawingml.chart+xml"/>
  <Override PartName="/xl/charts/style27.xml" ContentType="application/vnd.ms-office.chartstyle+xml"/>
  <Override PartName="/xl/charts/colors27.xml" ContentType="application/vnd.ms-office.chartcolorstyle+xml"/>
  <Override PartName="/xl/charts/chart50.xml" ContentType="application/vnd.openxmlformats-officedocument.drawingml.chart+xml"/>
  <Override PartName="/xl/charts/style28.xml" ContentType="application/vnd.ms-office.chartstyle+xml"/>
  <Override PartName="/xl/charts/colors28.xml" ContentType="application/vnd.ms-office.chartcolorstyle+xml"/>
  <Override PartName="/xl/charts/chart51.xml" ContentType="application/vnd.openxmlformats-officedocument.drawingml.chart+xml"/>
  <Override PartName="/xl/charts/style29.xml" ContentType="application/vnd.ms-office.chartstyle+xml"/>
  <Override PartName="/xl/charts/colors29.xml" ContentType="application/vnd.ms-office.chartcolorstyle+xml"/>
  <Override PartName="/xl/charts/chart52.xml" ContentType="application/vnd.openxmlformats-officedocument.drawingml.chart+xml"/>
  <Override PartName="/xl/charts/style30.xml" ContentType="application/vnd.ms-office.chartstyle+xml"/>
  <Override PartName="/xl/charts/colors30.xml" ContentType="application/vnd.ms-office.chartcolorstyle+xml"/>
  <Override PartName="/xl/charts/chart53.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8.xml" ContentType="application/vnd.openxmlformats-officedocument.drawing+xml"/>
  <Override PartName="/xl/charts/chart54.xml" ContentType="application/vnd.openxmlformats-officedocument.drawingml.chart+xml"/>
  <Override PartName="/xl/charts/style32.xml" ContentType="application/vnd.ms-office.chartstyle+xml"/>
  <Override PartName="/xl/charts/colors32.xml" ContentType="application/vnd.ms-office.chartcolorstyle+xml"/>
  <Override PartName="/xl/charts/chart55.xml" ContentType="application/vnd.openxmlformats-officedocument.drawingml.chart+xml"/>
  <Override PartName="/xl/charts/style33.xml" ContentType="application/vnd.ms-office.chartstyle+xml"/>
  <Override PartName="/xl/charts/colors33.xml" ContentType="application/vnd.ms-office.chartcolorstyle+xml"/>
  <Override PartName="/xl/charts/chart56.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tables/table1.xml" ContentType="application/vnd.openxmlformats-officedocument.spreadsheetml.table+xml"/>
  <Override PartName="/xl/charts/chart57.xml" ContentType="application/vnd.openxmlformats-officedocument.drawingml.chart+xml"/>
  <Override PartName="/xl/charts/style35.xml" ContentType="application/vnd.ms-office.chartstyle+xml"/>
  <Override PartName="/xl/charts/colors35.xml" ContentType="application/vnd.ms-office.chartcolorstyle+xml"/>
  <Override PartName="/xl/charts/chart58.xml" ContentType="application/vnd.openxmlformats-officedocument.drawingml.chart+xml"/>
  <Override PartName="/xl/charts/style36.xml" ContentType="application/vnd.ms-office.chartstyle+xml"/>
  <Override PartName="/xl/charts/colors36.xml" ContentType="application/vnd.ms-office.chartcolorstyle+xml"/>
  <Override PartName="/xl/charts/chart59.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15.xml" ContentType="application/vnd.openxmlformats-officedocument.drawing+xml"/>
  <Override PartName="/xl/drawings/drawing16.xml" ContentType="application/vnd.openxmlformats-officedocument.drawing+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en_skoroszyt" defaultThemeVersion="124226"/>
  <bookViews>
    <workbookView xWindow="0" yWindow="60" windowWidth="28770" windowHeight="11700" tabRatio="720"/>
  </bookViews>
  <sheets>
    <sheet name="Wprowadzenie" sheetId="44" r:id="rId1"/>
    <sheet name="Spis treści " sheetId="45" r:id="rId2"/>
    <sheet name="Mapa" sheetId="3" r:id="rId3"/>
    <sheet name="Projekty do 1 MW" sheetId="11" r:id="rId4"/>
    <sheet name="Projekty powyżej 1 MW" sheetId="7" r:id="rId5"/>
    <sheet name="Zestawienie ogólnokrajowe" sheetId="5" r:id="rId6"/>
    <sheet name="Zestawienie dla województw" sheetId="30" r:id="rId7"/>
    <sheet name="Zestawienie nowe projekty " sheetId="37" r:id="rId8"/>
    <sheet name="Projekty aktualne" sheetId="1" r:id="rId9"/>
    <sheet name="Projekty nowe" sheetId="26" r:id="rId10"/>
    <sheet name="Projekty zakończone" sheetId="29" r:id="rId11"/>
    <sheet name="Projekty offshore" sheetId="40" r:id="rId12"/>
    <sheet name="Informacje o inwestorach " sheetId="42" r:id="rId13"/>
    <sheet name="Deweloperzy zestawienie " sheetId="32" r:id="rId14"/>
    <sheet name="Zwycięzcy Aukcji 2018" sheetId="46" r:id="rId15"/>
    <sheet name="Zestawienie szczegółowe" sheetId="47" r:id="rId16"/>
  </sheets>
  <externalReferences>
    <externalReference r:id="rId17"/>
    <externalReference r:id="rId18"/>
  </externalReferences>
  <definedNames>
    <definedName name="_xlnm._FilterDatabase" localSheetId="12" hidden="1">'Informacje o inwestorach '!$A$6:$AC$11</definedName>
    <definedName name="_xlnm._FilterDatabase" localSheetId="8" hidden="1">'Projekty aktualne'!$A$2:$L$29</definedName>
    <definedName name="_xlnm._FilterDatabase" localSheetId="9" hidden="1">'Projekty nowe'!$A$2:$L$6</definedName>
    <definedName name="_xlnm._FilterDatabase" localSheetId="10" hidden="1">'Projekty zakończone'!$A$2:$L$11</definedName>
    <definedName name="ile_projektów_ubyło">'Zestawienie dla województw'!$B$71</definedName>
  </definedNames>
  <calcPr calcId="152511"/>
</workbook>
</file>

<file path=xl/calcChain.xml><?xml version="1.0" encoding="utf-8"?>
<calcChain xmlns="http://schemas.openxmlformats.org/spreadsheetml/2006/main">
  <c r="N64" i="47" l="1"/>
  <c r="N46" i="47"/>
  <c r="H56" i="5" l="1"/>
  <c r="F56" i="5"/>
  <c r="G56" i="5"/>
  <c r="D16" i="32" l="1"/>
  <c r="H3" i="40" l="1"/>
  <c r="E120" i="11" l="1"/>
  <c r="F120" i="11"/>
  <c r="G120" i="11"/>
  <c r="H120" i="11"/>
  <c r="T9" i="11"/>
  <c r="P9" i="11"/>
  <c r="Q9" i="11" s="1"/>
  <c r="R9" i="11" s="1"/>
  <c r="W11" i="11" l="1"/>
  <c r="W13" i="11"/>
  <c r="W15" i="11"/>
  <c r="W10" i="11"/>
  <c r="W12" i="11"/>
  <c r="W14" i="11"/>
  <c r="D568" i="30"/>
  <c r="E568" i="30"/>
  <c r="F568" i="30"/>
  <c r="E567" i="30"/>
  <c r="F567" i="30"/>
  <c r="E533" i="30"/>
  <c r="F533" i="30"/>
  <c r="E499" i="30"/>
  <c r="F499" i="30"/>
  <c r="E466" i="30"/>
  <c r="F466" i="30"/>
  <c r="E433" i="30"/>
  <c r="F433" i="30"/>
  <c r="D401" i="30"/>
  <c r="D400" i="30"/>
  <c r="E400" i="30"/>
  <c r="F400" i="30"/>
  <c r="E368" i="30"/>
  <c r="F368" i="30"/>
  <c r="D368" i="30"/>
  <c r="E367" i="30"/>
  <c r="F367" i="30"/>
  <c r="E332" i="30"/>
  <c r="F332" i="30"/>
  <c r="M233" i="30" l="1"/>
  <c r="I233" i="30"/>
  <c r="E233" i="30"/>
  <c r="M200" i="30"/>
  <c r="I200" i="30"/>
  <c r="E200" i="30"/>
  <c r="F299" i="30"/>
  <c r="E232" i="30"/>
  <c r="N233" i="30"/>
  <c r="J233" i="30"/>
  <c r="F233" i="30"/>
  <c r="F265" i="30"/>
  <c r="D200" i="30"/>
  <c r="L200" i="30"/>
  <c r="H200" i="30"/>
  <c r="M266" i="30"/>
  <c r="I266" i="30"/>
  <c r="E266" i="30"/>
  <c r="D500" i="30"/>
  <c r="O266" i="30"/>
  <c r="K266" i="30"/>
  <c r="G266" i="30"/>
  <c r="D232" i="30"/>
  <c r="P200" i="30"/>
  <c r="Q562" i="30"/>
  <c r="Q564" i="30"/>
  <c r="E467" i="30"/>
  <c r="F534" i="30"/>
  <c r="Q560" i="30"/>
  <c r="E265" i="30"/>
  <c r="N266" i="30"/>
  <c r="J266" i="30"/>
  <c r="F266" i="30"/>
  <c r="E299" i="30"/>
  <c r="Q566" i="30"/>
  <c r="D567" i="30"/>
  <c r="Q558" i="30"/>
  <c r="D434" i="30"/>
  <c r="F500" i="30"/>
  <c r="E534" i="30"/>
  <c r="Q526" i="30"/>
  <c r="Q528" i="30"/>
  <c r="Q530" i="30"/>
  <c r="Q532" i="30"/>
  <c r="Q524" i="30"/>
  <c r="D533" i="30"/>
  <c r="E500" i="30"/>
  <c r="Q492" i="30"/>
  <c r="Q494" i="30"/>
  <c r="Q496" i="30"/>
  <c r="Q498" i="30"/>
  <c r="D534" i="30"/>
  <c r="D499" i="30"/>
  <c r="Q490" i="30"/>
  <c r="F401" i="30"/>
  <c r="F434" i="30"/>
  <c r="Q457" i="30"/>
  <c r="Q459" i="30"/>
  <c r="Q461" i="30"/>
  <c r="Q465" i="30"/>
  <c r="E300" i="30"/>
  <c r="F467" i="30"/>
  <c r="Q463" i="30"/>
  <c r="D466" i="30"/>
  <c r="E401" i="30"/>
  <c r="E434" i="30"/>
  <c r="Q426" i="30"/>
  <c r="Q428" i="30"/>
  <c r="Q430" i="30"/>
  <c r="Q432" i="30"/>
  <c r="D467" i="30"/>
  <c r="D433" i="30"/>
  <c r="D265" i="30"/>
  <c r="Q391" i="30"/>
  <c r="Q393" i="30"/>
  <c r="Q395" i="30"/>
  <c r="Q397" i="30"/>
  <c r="Q424" i="30"/>
  <c r="Q301" i="30"/>
  <c r="Q329" i="30"/>
  <c r="Q331" i="30"/>
  <c r="Q399" i="30"/>
  <c r="F199" i="30"/>
  <c r="O200" i="30"/>
  <c r="K200" i="30"/>
  <c r="G200" i="30"/>
  <c r="F333" i="30"/>
  <c r="Q360" i="30"/>
  <c r="Q362" i="30"/>
  <c r="Q364" i="30"/>
  <c r="Q366" i="30"/>
  <c r="D367" i="30"/>
  <c r="Q358" i="30"/>
  <c r="F232" i="30"/>
  <c r="O233" i="30"/>
  <c r="K233" i="30"/>
  <c r="G233" i="30"/>
  <c r="P266" i="30"/>
  <c r="D300" i="30"/>
  <c r="Q296" i="30"/>
  <c r="E333" i="30"/>
  <c r="Q325" i="30"/>
  <c r="Q323" i="30"/>
  <c r="Q327" i="30"/>
  <c r="F300" i="30"/>
  <c r="Q289" i="30"/>
  <c r="Q291" i="30"/>
  <c r="Q293" i="30"/>
  <c r="Q295" i="30"/>
  <c r="D333" i="30"/>
  <c r="Q292" i="30"/>
  <c r="Q294" i="30"/>
  <c r="D332" i="30"/>
  <c r="Q297" i="30"/>
  <c r="Q298" i="30"/>
  <c r="D299" i="30"/>
  <c r="Q290" i="30"/>
  <c r="E199" i="30"/>
  <c r="N200" i="30"/>
  <c r="J200" i="30"/>
  <c r="F200" i="30"/>
  <c r="D266" i="30"/>
  <c r="L266" i="30"/>
  <c r="H266" i="30"/>
  <c r="D233" i="30"/>
  <c r="L233" i="30"/>
  <c r="H233" i="30"/>
  <c r="P233" i="30"/>
  <c r="D199" i="30"/>
  <c r="G299" i="30"/>
  <c r="P299" i="30"/>
  <c r="L299" i="30"/>
  <c r="H299" i="30"/>
  <c r="M299" i="30"/>
  <c r="I299" i="30"/>
  <c r="N299" i="30"/>
  <c r="Q263" i="30"/>
  <c r="Q264" i="30"/>
  <c r="O299" i="30"/>
  <c r="K299" i="30"/>
  <c r="L300" i="30"/>
  <c r="H300" i="30"/>
  <c r="O300" i="30"/>
  <c r="K300" i="30"/>
  <c r="G300" i="30"/>
  <c r="P300" i="30"/>
  <c r="J299" i="30"/>
  <c r="Q256" i="30"/>
  <c r="Q258" i="30"/>
  <c r="Q260" i="30"/>
  <c r="Q262" i="30"/>
  <c r="M300" i="30"/>
  <c r="I300" i="30"/>
  <c r="N300" i="30"/>
  <c r="J300" i="30"/>
  <c r="Q225" i="30"/>
  <c r="Q227" i="30"/>
  <c r="Q229" i="30"/>
  <c r="Q230" i="30"/>
  <c r="Q231" i="30"/>
  <c r="Q223" i="30"/>
  <c r="Q192" i="30"/>
  <c r="Q194" i="30"/>
  <c r="Q196" i="30"/>
  <c r="Q198" i="30"/>
  <c r="Q197" i="30"/>
  <c r="Q190" i="30"/>
  <c r="P166" i="30"/>
  <c r="E166" i="30"/>
  <c r="F166" i="30"/>
  <c r="H166" i="30"/>
  <c r="I166" i="30"/>
  <c r="J166" i="30"/>
  <c r="L166" i="30"/>
  <c r="M166" i="30"/>
  <c r="N166" i="30"/>
  <c r="D166" i="30"/>
  <c r="E165" i="30"/>
  <c r="E133" i="30"/>
  <c r="I133" i="30"/>
  <c r="M133" i="30"/>
  <c r="D132" i="30"/>
  <c r="E132" i="30" l="1"/>
  <c r="N133" i="30"/>
  <c r="J133" i="30"/>
  <c r="F133" i="30"/>
  <c r="F165" i="30"/>
  <c r="O166" i="30"/>
  <c r="K166" i="30"/>
  <c r="G166" i="30"/>
  <c r="L100" i="30"/>
  <c r="G101" i="30"/>
  <c r="K101" i="30"/>
  <c r="O101" i="30"/>
  <c r="D165" i="30"/>
  <c r="D100" i="30"/>
  <c r="H100" i="30"/>
  <c r="D133" i="30"/>
  <c r="L133" i="30"/>
  <c r="H133" i="30"/>
  <c r="G100" i="30"/>
  <c r="K100" i="30"/>
  <c r="O100" i="30"/>
  <c r="F101" i="30"/>
  <c r="J101" i="30"/>
  <c r="N101" i="30"/>
  <c r="F132" i="30"/>
  <c r="O133" i="30"/>
  <c r="K133" i="30"/>
  <c r="G133" i="30"/>
  <c r="P100" i="30"/>
  <c r="P133" i="30"/>
  <c r="F100" i="30"/>
  <c r="J100" i="30"/>
  <c r="N100" i="30"/>
  <c r="E101" i="30"/>
  <c r="I101" i="30"/>
  <c r="M101" i="30"/>
  <c r="Q300" i="30"/>
  <c r="Q299" i="30"/>
  <c r="N70" i="30"/>
  <c r="J70" i="30"/>
  <c r="F70" i="30"/>
  <c r="E100" i="30"/>
  <c r="I100" i="30"/>
  <c r="M100" i="30"/>
  <c r="D101" i="30"/>
  <c r="H101" i="30"/>
  <c r="L101" i="30"/>
  <c r="P101" i="30"/>
  <c r="D70" i="30"/>
  <c r="M70" i="30"/>
  <c r="I70" i="30"/>
  <c r="P70" i="30"/>
  <c r="E70" i="30"/>
  <c r="L70" i="30"/>
  <c r="H70" i="30"/>
  <c r="O70" i="30"/>
  <c r="K70" i="30"/>
  <c r="G70" i="30"/>
  <c r="Q233" i="30"/>
  <c r="Q200" i="30"/>
  <c r="Q266" i="30"/>
  <c r="Q102" i="30"/>
  <c r="Q164" i="30"/>
  <c r="Q158" i="30"/>
  <c r="Q160" i="30"/>
  <c r="Q162" i="30"/>
  <c r="Q163" i="30"/>
  <c r="Q156" i="30"/>
  <c r="Q125" i="30"/>
  <c r="Q127" i="30"/>
  <c r="Q129" i="30"/>
  <c r="Q130" i="30"/>
  <c r="Q131" i="30"/>
  <c r="Q123" i="30"/>
  <c r="Q68" i="30"/>
  <c r="Q66" i="30"/>
  <c r="Q62" i="30"/>
  <c r="Q67" i="30"/>
  <c r="Q64" i="30"/>
  <c r="Q60" i="30"/>
  <c r="Q92" i="30"/>
  <c r="Q99" i="30"/>
  <c r="Q94" i="30"/>
  <c r="Q98" i="30"/>
  <c r="Q91" i="30"/>
  <c r="Q95" i="30"/>
  <c r="Q96" i="30" s="1"/>
  <c r="Q93" i="30"/>
  <c r="Q97" i="30"/>
  <c r="Q90" i="30"/>
  <c r="Q166" i="30" l="1"/>
  <c r="Q133" i="30"/>
  <c r="Q70" i="30"/>
  <c r="Q101" i="30"/>
  <c r="Q100" i="30"/>
  <c r="S25" i="1" l="1"/>
  <c r="S26" i="1"/>
  <c r="S27" i="1"/>
  <c r="S28" i="1"/>
  <c r="S29" i="1"/>
  <c r="R25" i="1"/>
  <c r="R26" i="1"/>
  <c r="R27" i="1"/>
  <c r="R28" i="1"/>
  <c r="R29" i="1"/>
  <c r="Q25" i="1"/>
  <c r="Q26" i="1"/>
  <c r="Q27" i="1"/>
  <c r="Q28" i="1"/>
  <c r="Q29" i="1"/>
  <c r="D69" i="30" l="1"/>
  <c r="V57" i="5"/>
  <c r="J56" i="5"/>
  <c r="L56" i="5"/>
  <c r="F69" i="30"/>
  <c r="S57" i="5"/>
  <c r="O57" i="5"/>
  <c r="K57" i="5"/>
  <c r="G57" i="5"/>
  <c r="U57" i="5"/>
  <c r="Q57" i="5"/>
  <c r="M57" i="5"/>
  <c r="I57" i="5"/>
  <c r="I56" i="5"/>
  <c r="T57" i="5"/>
  <c r="P57" i="5"/>
  <c r="L57" i="5"/>
  <c r="H57" i="5"/>
  <c r="K56" i="5"/>
  <c r="F57" i="5"/>
  <c r="R57" i="5"/>
  <c r="N57" i="5"/>
  <c r="J57" i="5"/>
  <c r="O15" i="5"/>
  <c r="E69" i="30"/>
  <c r="Y14" i="7"/>
  <c r="W54" i="5"/>
  <c r="W55" i="5"/>
  <c r="Y13" i="7"/>
  <c r="Y12" i="7"/>
  <c r="N34" i="5"/>
  <c r="O34" i="5"/>
  <c r="Y11" i="7"/>
  <c r="Y9" i="7"/>
  <c r="Y10" i="7"/>
  <c r="N35" i="5" l="1"/>
  <c r="N36" i="5" s="1"/>
  <c r="P34" i="5" l="1"/>
  <c r="P15" i="5" l="1"/>
  <c r="V47" i="30" l="1"/>
  <c r="I23" i="30"/>
  <c r="P568" i="30"/>
  <c r="O568" i="30"/>
  <c r="N568" i="30"/>
  <c r="M568" i="30"/>
  <c r="L568" i="30"/>
  <c r="K568" i="30"/>
  <c r="J568" i="30"/>
  <c r="I568" i="30"/>
  <c r="H568" i="30"/>
  <c r="G568" i="30"/>
  <c r="P567" i="30"/>
  <c r="P534" i="30"/>
  <c r="O534" i="30"/>
  <c r="N534" i="30"/>
  <c r="M534" i="30"/>
  <c r="L534" i="30"/>
  <c r="K534" i="30"/>
  <c r="J534" i="30"/>
  <c r="I534" i="30"/>
  <c r="H534" i="30"/>
  <c r="G534" i="30"/>
  <c r="P533" i="30"/>
  <c r="P500" i="30"/>
  <c r="O500" i="30"/>
  <c r="N500" i="30"/>
  <c r="M500" i="30"/>
  <c r="L500" i="30"/>
  <c r="K500" i="30"/>
  <c r="J500" i="30"/>
  <c r="I500" i="30"/>
  <c r="H500" i="30"/>
  <c r="G500" i="30"/>
  <c r="P499" i="30"/>
  <c r="P467" i="30"/>
  <c r="O467" i="30"/>
  <c r="N467" i="30"/>
  <c r="M467" i="30"/>
  <c r="L467" i="30"/>
  <c r="K467" i="30"/>
  <c r="J467" i="30"/>
  <c r="I467" i="30"/>
  <c r="H467" i="30"/>
  <c r="G467" i="30"/>
  <c r="P466" i="30"/>
  <c r="P434" i="30"/>
  <c r="O434" i="30"/>
  <c r="N434" i="30"/>
  <c r="M434" i="30"/>
  <c r="L434" i="30"/>
  <c r="K434" i="30"/>
  <c r="J434" i="30"/>
  <c r="I434" i="30"/>
  <c r="H434" i="30"/>
  <c r="G434" i="30"/>
  <c r="P433" i="30"/>
  <c r="P401" i="30"/>
  <c r="O401" i="30"/>
  <c r="N401" i="30"/>
  <c r="M401" i="30"/>
  <c r="L401" i="30"/>
  <c r="K401" i="30"/>
  <c r="J401" i="30"/>
  <c r="I401" i="30"/>
  <c r="H401" i="30"/>
  <c r="G401" i="30"/>
  <c r="P400" i="30"/>
  <c r="P368" i="30"/>
  <c r="O368" i="30"/>
  <c r="N368" i="30"/>
  <c r="M368" i="30"/>
  <c r="L368" i="30"/>
  <c r="K368" i="30"/>
  <c r="J368" i="30"/>
  <c r="I368" i="30"/>
  <c r="H368" i="30"/>
  <c r="G368" i="30"/>
  <c r="P367" i="30"/>
  <c r="P333" i="30"/>
  <c r="O333" i="30"/>
  <c r="N333" i="30"/>
  <c r="M333" i="30"/>
  <c r="L333" i="30"/>
  <c r="K333" i="30"/>
  <c r="J333" i="30"/>
  <c r="I333" i="30"/>
  <c r="H333" i="30"/>
  <c r="G333" i="30"/>
  <c r="P332" i="30"/>
  <c r="H58" i="30"/>
  <c r="I58" i="30" s="1"/>
  <c r="J58" i="30" s="1"/>
  <c r="K58" i="30" s="1"/>
  <c r="L58" i="30" s="1"/>
  <c r="M58" i="30" s="1"/>
  <c r="N58" i="30" s="1"/>
  <c r="O567" i="30" l="1"/>
  <c r="K567" i="30"/>
  <c r="Q435" i="30"/>
  <c r="Q569" i="30"/>
  <c r="M533" i="30"/>
  <c r="I567" i="30"/>
  <c r="M567" i="30"/>
  <c r="J567" i="30"/>
  <c r="N567" i="30"/>
  <c r="I466" i="30"/>
  <c r="M466" i="30"/>
  <c r="I499" i="30"/>
  <c r="M499" i="30"/>
  <c r="I533" i="30"/>
  <c r="H332" i="30"/>
  <c r="L332" i="30"/>
  <c r="H367" i="30"/>
  <c r="L367" i="30"/>
  <c r="H400" i="30"/>
  <c r="L400" i="30"/>
  <c r="H433" i="30"/>
  <c r="L433" i="30"/>
  <c r="H466" i="30"/>
  <c r="L466" i="30"/>
  <c r="H499" i="30"/>
  <c r="L499" i="30"/>
  <c r="H533" i="30"/>
  <c r="L533" i="30"/>
  <c r="H567" i="30"/>
  <c r="L567" i="30"/>
  <c r="Q559" i="30"/>
  <c r="Q563" i="30"/>
  <c r="I400" i="30"/>
  <c r="M400" i="30"/>
  <c r="I433" i="30"/>
  <c r="M433" i="30"/>
  <c r="Q527" i="30"/>
  <c r="Q561" i="30"/>
  <c r="Q565" i="30"/>
  <c r="I332" i="30"/>
  <c r="M332" i="30"/>
  <c r="I367" i="30"/>
  <c r="M367" i="30"/>
  <c r="Q531" i="30"/>
  <c r="Q568" i="30"/>
  <c r="G567" i="30"/>
  <c r="Q557" i="30"/>
  <c r="Q535" i="30"/>
  <c r="Q500" i="30"/>
  <c r="Q493" i="30"/>
  <c r="Q497" i="30"/>
  <c r="Q534" i="30"/>
  <c r="J367" i="30"/>
  <c r="N367" i="30"/>
  <c r="J400" i="30"/>
  <c r="N400" i="30"/>
  <c r="J433" i="30"/>
  <c r="N433" i="30"/>
  <c r="J466" i="30"/>
  <c r="N466" i="30"/>
  <c r="J499" i="30"/>
  <c r="N499" i="30"/>
  <c r="J533" i="30"/>
  <c r="N533" i="30"/>
  <c r="G533" i="30"/>
  <c r="Q523" i="30"/>
  <c r="K533" i="30"/>
  <c r="O533" i="30"/>
  <c r="Q525" i="30"/>
  <c r="Q529" i="30"/>
  <c r="K400" i="30"/>
  <c r="O400" i="30"/>
  <c r="K433" i="30"/>
  <c r="O433" i="30"/>
  <c r="K466" i="30"/>
  <c r="O466" i="30"/>
  <c r="G499" i="30"/>
  <c r="Q489" i="30"/>
  <c r="K499" i="30"/>
  <c r="O499" i="30"/>
  <c r="Q491" i="30"/>
  <c r="Q495" i="30"/>
  <c r="Q501" i="30"/>
  <c r="G466" i="30"/>
  <c r="Q456" i="30"/>
  <c r="Q458" i="30"/>
  <c r="Q462" i="30"/>
  <c r="Q468" i="30"/>
  <c r="Q467" i="30"/>
  <c r="Q460" i="30"/>
  <c r="Q464" i="30"/>
  <c r="Q392" i="30"/>
  <c r="Q396" i="30"/>
  <c r="G433" i="30"/>
  <c r="Q423" i="30"/>
  <c r="Q425" i="30"/>
  <c r="Q429" i="30"/>
  <c r="Q434" i="30"/>
  <c r="Q427" i="30"/>
  <c r="Q431" i="30"/>
  <c r="Q402" i="30"/>
  <c r="Q333" i="30"/>
  <c r="Q326" i="30"/>
  <c r="Q330" i="30"/>
  <c r="Q368" i="30"/>
  <c r="Q361" i="30"/>
  <c r="Q365" i="30"/>
  <c r="Q401" i="30"/>
  <c r="Q394" i="30"/>
  <c r="Q398" i="30"/>
  <c r="J332" i="30"/>
  <c r="N332" i="30"/>
  <c r="Q334" i="30"/>
  <c r="G400" i="30"/>
  <c r="Q390" i="30"/>
  <c r="Q369" i="30"/>
  <c r="G367" i="30"/>
  <c r="Q357" i="30"/>
  <c r="K367" i="30"/>
  <c r="O367" i="30"/>
  <c r="Q359" i="30"/>
  <c r="Q363" i="30"/>
  <c r="G69" i="30"/>
  <c r="K69" i="30"/>
  <c r="O69" i="30"/>
  <c r="G132" i="30"/>
  <c r="K132" i="30"/>
  <c r="O132" i="30"/>
  <c r="G165" i="30"/>
  <c r="K165" i="30"/>
  <c r="O165" i="30"/>
  <c r="G199" i="30"/>
  <c r="K199" i="30"/>
  <c r="O199" i="30"/>
  <c r="G232" i="30"/>
  <c r="K232" i="30"/>
  <c r="O232" i="30"/>
  <c r="G265" i="30"/>
  <c r="K265" i="30"/>
  <c r="O265" i="30"/>
  <c r="G332" i="30"/>
  <c r="Q322" i="30"/>
  <c r="K332" i="30"/>
  <c r="O332" i="30"/>
  <c r="Q324" i="30"/>
  <c r="Q328" i="30"/>
  <c r="H69" i="30"/>
  <c r="L69" i="30"/>
  <c r="P69" i="30"/>
  <c r="H132" i="30"/>
  <c r="L132" i="30"/>
  <c r="P132" i="30"/>
  <c r="H165" i="30"/>
  <c r="L165" i="30"/>
  <c r="P165" i="30"/>
  <c r="H199" i="30"/>
  <c r="L199" i="30"/>
  <c r="P199" i="30"/>
  <c r="H232" i="30"/>
  <c r="L232" i="30"/>
  <c r="P232" i="30"/>
  <c r="H265" i="30"/>
  <c r="L265" i="30"/>
  <c r="P265" i="30"/>
  <c r="I132" i="30"/>
  <c r="M132" i="30"/>
  <c r="I165" i="30"/>
  <c r="M165" i="30"/>
  <c r="I199" i="30"/>
  <c r="M199" i="30"/>
  <c r="I232" i="30"/>
  <c r="M232" i="30"/>
  <c r="I265" i="30"/>
  <c r="M265" i="30"/>
  <c r="J69" i="30"/>
  <c r="N69" i="30"/>
  <c r="J132" i="30"/>
  <c r="N132" i="30"/>
  <c r="J165" i="30"/>
  <c r="N165" i="30"/>
  <c r="J199" i="30"/>
  <c r="N199" i="30"/>
  <c r="J232" i="30"/>
  <c r="N232" i="30"/>
  <c r="J265" i="30"/>
  <c r="N265" i="30"/>
  <c r="I69" i="30"/>
  <c r="M69" i="30"/>
  <c r="Q167" i="30"/>
  <c r="Q201" i="30"/>
  <c r="Q259" i="30"/>
  <c r="Q255" i="30"/>
  <c r="Q134" i="30"/>
  <c r="Q267" i="30"/>
  <c r="Q226" i="30"/>
  <c r="Q257" i="30"/>
  <c r="Q261" i="30"/>
  <c r="Q71" i="30"/>
  <c r="Q234" i="30"/>
  <c r="Q224" i="30"/>
  <c r="Q228" i="30"/>
  <c r="Q222" i="30"/>
  <c r="Q191" i="30"/>
  <c r="Q195" i="30"/>
  <c r="Q193" i="30"/>
  <c r="Q189" i="30"/>
  <c r="Q155" i="30"/>
  <c r="Q159" i="30"/>
  <c r="Q157" i="30"/>
  <c r="Q161" i="30"/>
  <c r="Q126" i="30"/>
  <c r="Q63" i="30"/>
  <c r="Q124" i="30"/>
  <c r="Q128" i="30"/>
  <c r="Q122" i="30"/>
  <c r="Q59" i="30"/>
  <c r="Q61" i="30"/>
  <c r="Q65" i="30"/>
  <c r="H23" i="30"/>
  <c r="U47" i="30"/>
  <c r="G23" i="30"/>
  <c r="T47" i="30"/>
  <c r="Q567" i="30" l="1"/>
  <c r="Q400" i="30"/>
  <c r="Q433" i="30"/>
  <c r="Q466" i="30"/>
  <c r="Q533" i="30"/>
  <c r="Q499" i="30"/>
  <c r="Q332" i="30"/>
  <c r="Q367" i="30"/>
  <c r="Q232" i="30"/>
  <c r="Q265" i="30"/>
  <c r="Q165" i="30"/>
  <c r="Q199" i="30"/>
  <c r="Q132" i="30"/>
  <c r="Q69" i="30"/>
  <c r="Y65" i="7"/>
  <c r="AC65" i="7"/>
  <c r="AC74" i="11"/>
  <c r="AA65" i="7"/>
  <c r="Z65" i="7"/>
  <c r="Y74" i="11"/>
  <c r="AA74" i="11"/>
  <c r="Z66" i="7" l="1"/>
  <c r="H131" i="11" l="1"/>
  <c r="G131" i="11"/>
  <c r="F131" i="11"/>
  <c r="E131" i="11"/>
  <c r="H130" i="11"/>
  <c r="G130" i="11"/>
  <c r="F130" i="11"/>
  <c r="E130" i="11"/>
  <c r="H119" i="11"/>
  <c r="G119" i="11"/>
  <c r="F119" i="11"/>
  <c r="E119" i="11"/>
  <c r="T74" i="11" l="1"/>
  <c r="P74" i="11"/>
  <c r="R74" i="11"/>
  <c r="W53" i="5"/>
  <c r="W51" i="5"/>
  <c r="W49" i="5"/>
  <c r="N16" i="7"/>
  <c r="M16" i="7"/>
  <c r="L16" i="7"/>
  <c r="K16" i="7"/>
  <c r="U50" i="7"/>
  <c r="U51" i="7"/>
  <c r="U52" i="7"/>
  <c r="U53" i="7"/>
  <c r="U54" i="7"/>
  <c r="U55" i="7"/>
  <c r="U56" i="7"/>
  <c r="U57" i="7"/>
  <c r="U58" i="7"/>
  <c r="U59" i="7"/>
  <c r="U60" i="7"/>
  <c r="U61" i="7"/>
  <c r="U62" i="7"/>
  <c r="U63" i="7"/>
  <c r="U64" i="7"/>
  <c r="T53" i="7"/>
  <c r="T49" i="7"/>
  <c r="T50" i="7"/>
  <c r="T51" i="7"/>
  <c r="T52" i="7"/>
  <c r="T54" i="7"/>
  <c r="T55" i="7"/>
  <c r="T56" i="7"/>
  <c r="T57" i="7"/>
  <c r="T58" i="7"/>
  <c r="T59" i="7"/>
  <c r="T60" i="7"/>
  <c r="T61" i="7"/>
  <c r="T62" i="7"/>
  <c r="T63" i="7"/>
  <c r="T64" i="7"/>
  <c r="J16" i="7"/>
  <c r="I16" i="7"/>
  <c r="V56" i="5" l="1"/>
  <c r="W47" i="5"/>
  <c r="W57" i="5"/>
  <c r="S65" i="7"/>
  <c r="N65" i="7"/>
  <c r="O65" i="7"/>
  <c r="N66" i="7" l="1"/>
  <c r="Q65" i="7"/>
  <c r="N45" i="5" l="1"/>
  <c r="O45" i="5" s="1"/>
  <c r="P45" i="5" s="1"/>
  <c r="Q45" i="5" s="1"/>
  <c r="R45" i="5" s="1"/>
  <c r="AB74" i="11"/>
  <c r="S74" i="11"/>
  <c r="F68" i="7"/>
  <c r="V8" i="7"/>
  <c r="R8" i="7"/>
  <c r="S8" i="7" s="1"/>
  <c r="T8" i="7" s="1"/>
  <c r="P56" i="5" l="1"/>
  <c r="N56" i="5"/>
  <c r="R56" i="5"/>
  <c r="T56" i="5"/>
  <c r="Y133" i="5"/>
  <c r="X132" i="5"/>
  <c r="X134" i="5"/>
  <c r="O56" i="5"/>
  <c r="S56" i="5"/>
  <c r="M56" i="5"/>
  <c r="Q56" i="5"/>
  <c r="U56" i="5"/>
  <c r="W48" i="5"/>
  <c r="Y132" i="5"/>
  <c r="Y134" i="5"/>
  <c r="X133" i="5"/>
  <c r="W52" i="5"/>
  <c r="W46" i="5"/>
  <c r="W50" i="5"/>
  <c r="F77" i="11"/>
  <c r="Q74" i="11"/>
  <c r="F76" i="11"/>
  <c r="P65" i="7"/>
  <c r="P66" i="7" s="1"/>
  <c r="AB65" i="7"/>
  <c r="AB66" i="7" s="1"/>
  <c r="X74" i="11"/>
  <c r="H58" i="7"/>
  <c r="O74" i="11"/>
  <c r="Z74" i="11"/>
  <c r="N15" i="5"/>
  <c r="X65" i="7"/>
  <c r="X66" i="7" s="1"/>
  <c r="R65" i="7"/>
  <c r="R66" i="7" s="1"/>
  <c r="N16" i="5" l="1"/>
  <c r="N17" i="5" s="1"/>
  <c r="W56" i="5"/>
  <c r="H67" i="11"/>
  <c r="H66" i="11"/>
  <c r="F67" i="7"/>
  <c r="H51" i="7"/>
  <c r="H60" i="11"/>
  <c r="F75" i="11"/>
  <c r="H52" i="7"/>
  <c r="F66" i="7"/>
  <c r="H57" i="7"/>
  <c r="H61" i="11"/>
  <c r="I52" i="7" l="1"/>
  <c r="I72" i="11"/>
  <c r="I58" i="7"/>
  <c r="I56" i="7"/>
  <c r="I62" i="7" s="1"/>
  <c r="I57" i="7"/>
  <c r="I66" i="11"/>
  <c r="I65" i="11"/>
  <c r="I71" i="11" s="1"/>
  <c r="I67" i="11"/>
  <c r="I59" i="11" l="1"/>
  <c r="I51" i="7"/>
  <c r="I50" i="7"/>
  <c r="F65" i="7"/>
  <c r="G63" i="7"/>
  <c r="I63" i="7" s="1"/>
  <c r="F74" i="11"/>
  <c r="I60" i="11"/>
  <c r="I61" i="11"/>
</calcChain>
</file>

<file path=xl/sharedStrings.xml><?xml version="1.0" encoding="utf-8"?>
<sst xmlns="http://schemas.openxmlformats.org/spreadsheetml/2006/main" count="1330" uniqueCount="504">
  <si>
    <t>Podmiot</t>
  </si>
  <si>
    <t>Gmina</t>
  </si>
  <si>
    <t>Województwo</t>
  </si>
  <si>
    <t>Moc przyłączeniowa [kW]</t>
  </si>
  <si>
    <t>Data wydania warunków przyłączenia</t>
  </si>
  <si>
    <t>Data zawarcia umowy o przyłączeniu</t>
  </si>
  <si>
    <t>Data rozpoczęcia dostarczania (wytwarzania) energii elektrycznej</t>
  </si>
  <si>
    <t>dolnośląskie</t>
  </si>
  <si>
    <t>Tauron</t>
  </si>
  <si>
    <t>osoba prawna</t>
  </si>
  <si>
    <t>osoba fizyczna</t>
  </si>
  <si>
    <t>ENEA</t>
  </si>
  <si>
    <t>Bogatynia</t>
  </si>
  <si>
    <t>PGE Dystrybucja</t>
  </si>
  <si>
    <t>kujawsko-pomorskie</t>
  </si>
  <si>
    <t>lubelskie</t>
  </si>
  <si>
    <t>łódzkie</t>
  </si>
  <si>
    <t>Dobryszyce</t>
  </si>
  <si>
    <t>Wieruszów</t>
  </si>
  <si>
    <t>małopolskie</t>
  </si>
  <si>
    <t>opolskie</t>
  </si>
  <si>
    <t>Niemodlin</t>
  </si>
  <si>
    <t>podkarpackie</t>
  </si>
  <si>
    <t>Jarocin</t>
  </si>
  <si>
    <t>Grajewo</t>
  </si>
  <si>
    <t>Ciechanowiec</t>
  </si>
  <si>
    <t>Słupsk</t>
  </si>
  <si>
    <t>śląskie</t>
  </si>
  <si>
    <t>świętokrzyskie</t>
  </si>
  <si>
    <t>warmińsko-mazurskie</t>
  </si>
  <si>
    <t>Ełk</t>
  </si>
  <si>
    <t>Banie Mazurskie</t>
  </si>
  <si>
    <t>Olecko</t>
  </si>
  <si>
    <t>Pleszew</t>
  </si>
  <si>
    <t>Kępno</t>
  </si>
  <si>
    <t>wielkopolskie</t>
  </si>
  <si>
    <t>Krotoszyn</t>
  </si>
  <si>
    <t>Szczecinek</t>
  </si>
  <si>
    <t>lubuskie</t>
  </si>
  <si>
    <t>pomorskie</t>
  </si>
  <si>
    <t>zachodniopomorskie</t>
  </si>
  <si>
    <t>podlaskie</t>
  </si>
  <si>
    <t>mazowieckie</t>
  </si>
  <si>
    <t>Lp.</t>
  </si>
  <si>
    <t>ZESTAWIENIE DLA WOJEWÓDZTW</t>
  </si>
  <si>
    <t>Łączna liczba projektów:</t>
  </si>
  <si>
    <t>Liczba projektów</t>
  </si>
  <si>
    <t>Łączna moc [MW]:</t>
  </si>
  <si>
    <t>liczba projektów</t>
  </si>
  <si>
    <t>ogółem</t>
  </si>
  <si>
    <t>ZESTAWIENIE OGÓLNOKRAJOWE</t>
  </si>
  <si>
    <t>suma</t>
  </si>
  <si>
    <t>[MW]</t>
  </si>
  <si>
    <t>%</t>
  </si>
  <si>
    <t>Lokalizacja instalacji</t>
  </si>
  <si>
    <t>Inwestor</t>
  </si>
  <si>
    <t>*aby przejsć do mapy interaktywnej należy kliknać w obraz mapy widoczny poniżej</t>
  </si>
  <si>
    <t>Wydane warunki przyłączenia</t>
  </si>
  <si>
    <t>Zawarte umowy o przyłączeniu</t>
  </si>
  <si>
    <t>łącznie</t>
  </si>
  <si>
    <t>Podmioty wprowadzające EE do sieci</t>
  </si>
  <si>
    <t>wydane warunki przyłączenia</t>
  </si>
  <si>
    <t>zawarte umowy o przyłączenie</t>
  </si>
  <si>
    <t>instalacje funkcjonujące</t>
  </si>
  <si>
    <t>zawarte umowy przyłączeniowe</t>
  </si>
  <si>
    <t>%*</t>
  </si>
  <si>
    <t>*łączna moc</t>
  </si>
  <si>
    <t>*łączna ilość projektów</t>
  </si>
  <si>
    <t>* procentowy udział względem ogółu</t>
  </si>
  <si>
    <t>*pozostałe instalacje</t>
  </si>
  <si>
    <t>funkcjonujące instalacje</t>
  </si>
  <si>
    <t>reszta</t>
  </si>
  <si>
    <t>warunki przyłączenia</t>
  </si>
  <si>
    <t>zawarte umowy</t>
  </si>
  <si>
    <t>Popów</t>
  </si>
  <si>
    <t>Osoba prawna</t>
  </si>
  <si>
    <t>ENERGA OPERATOR</t>
  </si>
  <si>
    <t>Kołobrzeg</t>
  </si>
  <si>
    <t>Wągrowiec</t>
  </si>
  <si>
    <t>Drawsko</t>
  </si>
  <si>
    <t>Inowrocław</t>
  </si>
  <si>
    <t>Pogorzela</t>
  </si>
  <si>
    <t>STRUKTURA RODZAJOWA PODMIOTÓW UBIEGAJĄCYCH SIĘ O PRZYŁĄCZENIE</t>
  </si>
  <si>
    <t>ROZKŁAD MOCY REALIZOWANYCH PROJEKTÓW</t>
  </si>
  <si>
    <t>CHARAKTERYSTYKA ILOŚCIOWA</t>
  </si>
  <si>
    <t>*Zestawienie projektów dla których zostały wydane przynajmniej warunki przyłączenia</t>
  </si>
  <si>
    <t>Instalacje funkcjonujące</t>
  </si>
  <si>
    <t>ZESTAWIENIE DLA DEWELOPERÓW</t>
  </si>
  <si>
    <t>Nazwa Inwestora</t>
  </si>
  <si>
    <t>łączna liczba projektów</t>
  </si>
  <si>
    <t>Spis treści</t>
  </si>
  <si>
    <t>1.</t>
  </si>
  <si>
    <t>Mapa</t>
  </si>
  <si>
    <t>Zakładka 3</t>
  </si>
  <si>
    <t>2.</t>
  </si>
  <si>
    <t>Zakładka 4</t>
  </si>
  <si>
    <t>3.</t>
  </si>
  <si>
    <t>Zakładka 5</t>
  </si>
  <si>
    <t>4.</t>
  </si>
  <si>
    <t>Zestawienie ogólnokrajowe</t>
  </si>
  <si>
    <t>Zakładka 6</t>
  </si>
  <si>
    <t>5.</t>
  </si>
  <si>
    <t>Zakładka 7</t>
  </si>
  <si>
    <t>6.</t>
  </si>
  <si>
    <t>Zakładka 8</t>
  </si>
  <si>
    <t>7.</t>
  </si>
  <si>
    <t>Zakładka 9</t>
  </si>
  <si>
    <t>Zestawienie deweloperów</t>
  </si>
  <si>
    <t>*zestwienie uwzględnia tylko te projekty, dla których została podana moc przyłączeniowa przez dystrybutora</t>
  </si>
  <si>
    <t>*Zestawienie dotyczy tylko tych projektów, które mają podane daty wydania warunków przyłączeniowych</t>
  </si>
  <si>
    <t xml:space="preserve">*zestwienie uwzględnia tylko te projekty, dla których została podana moc przyłączeniowa przez dystrybutora </t>
  </si>
  <si>
    <t>*zestwienie uwzględnia tylko te projekty, dla których została podana moc przyłączeniowa przez dystrybutora oraz województwo</t>
  </si>
  <si>
    <t>*Dane roczne ( dla projektów, dla których podana została data wydania warunków przyłączenia)</t>
  </si>
  <si>
    <t>* zestawienia dotyczą tylko tych projektów, dla których ustalono datę wydania warunków przyłączenia oraz dla których zidentyfikowano przynależnność do konkretnego województwa</t>
  </si>
  <si>
    <t>* zestawienia dotyczą tylko tych projektów, dla których zidentyfikowano przynależność do konkretnego województwa</t>
  </si>
  <si>
    <t>**instalcje do 1 MW biorą udział w osobnym koszyku aukcyjnym (według obecnie obowiązującej nowelizacji ustawy o OZE)</t>
  </si>
  <si>
    <t>**Mapa została stworzona przy użyciu strony Mapy Google</t>
  </si>
  <si>
    <t>Z powodu braku dat wydania warunków przyłączenia przy niektórych inwestycjach w informacjach udostępnionych przez operatorów sieci dystrybucyjnych Energa S.A oraz ENEA S.A, skontaktowano się z operatorami, uzyskując następujące wyjaśnienia:</t>
  </si>
  <si>
    <r>
      <t xml:space="preserve"> </t>
    </r>
    <r>
      <rPr>
        <sz val="11"/>
        <color theme="9" tint="-0.499984740745262"/>
        <rFont val="Calibri"/>
        <family val="2"/>
        <charset val="238"/>
        <scheme val="minor"/>
      </rPr>
      <t>--&gt;Energa S.A</t>
    </r>
    <r>
      <rPr>
        <sz val="11"/>
        <color theme="1"/>
        <rFont val="Calibri"/>
        <family val="2"/>
        <scheme val="minor"/>
      </rPr>
      <t xml:space="preserve">- inwestycje bez daty wydania warunków przyłączenia oczekują na wydanie decyzji
</t>
    </r>
    <r>
      <rPr>
        <sz val="11"/>
        <color theme="9" tint="-0.499984740745262"/>
        <rFont val="Calibri"/>
        <family val="2"/>
        <charset val="238"/>
        <scheme val="minor"/>
      </rPr>
      <t>--&gt;ENEA S.A</t>
    </r>
    <r>
      <rPr>
        <sz val="11"/>
        <color theme="1"/>
        <rFont val="Calibri"/>
        <family val="2"/>
        <scheme val="minor"/>
      </rPr>
      <t xml:space="preserve">- niektóre inwestycje bez daty wydania warunków  czekają na decyzje, a te objęte postępowaniem administracyjnym czekają na załatwienie formalności po stronie inwestora. Projekty, które w uwagach otrzymały zapis o treści „odmowa” są anulowane i nie zostały uwzględnione w zestawieniu
</t>
    </r>
  </si>
  <si>
    <t xml:space="preserve">Copyright ©2019 IEO. Wszelkie prawa zastrzeżone. </t>
  </si>
  <si>
    <t>2018( do 07.2018)</t>
  </si>
  <si>
    <t>wydane warunki przyłączenia do lipca 2018</t>
  </si>
  <si>
    <t>zawarte umowy przyłączeniowe do lipca 2018</t>
  </si>
  <si>
    <t>funkcjonujące instalacje do lipca 2018</t>
  </si>
  <si>
    <t>zawarte umowy o przyłączenie do lipca 2018</t>
  </si>
  <si>
    <t>funkcjonujące instalacje do lipiec 2018</t>
  </si>
  <si>
    <t xml:space="preserve"> </t>
  </si>
  <si>
    <t>2018 ( do lipca)</t>
  </si>
  <si>
    <t>2018 (do lipiec 2018)</t>
  </si>
  <si>
    <t>liczba nowych projektów</t>
  </si>
  <si>
    <t>moc nowych projektów [MW]</t>
  </si>
  <si>
    <t>Moc przyłączeniowa nowych projektów [MW]</t>
  </si>
  <si>
    <t>Moc przyłączeniowa starych projektów [MW]</t>
  </si>
  <si>
    <t>2018 (lipiec 2018)</t>
  </si>
  <si>
    <t>ile projektów ubyło</t>
  </si>
  <si>
    <t>Projekty ukończone</t>
  </si>
  <si>
    <t>suma projektów aktualnych</t>
  </si>
  <si>
    <t>Projekty aktualne</t>
  </si>
  <si>
    <t>Projekty nowe</t>
  </si>
  <si>
    <t>** z wyłączeniem mikroinstalacji</t>
  </si>
  <si>
    <t>od 1 MW do 10 MW</t>
  </si>
  <si>
    <t xml:space="preserve">     </t>
  </si>
  <si>
    <t>9.</t>
  </si>
  <si>
    <t>8.</t>
  </si>
  <si>
    <t>Zestawienie dla województw</t>
  </si>
  <si>
    <t>Zakładka 10</t>
  </si>
  <si>
    <t>Zakładka 11</t>
  </si>
  <si>
    <t>Zakładka 12</t>
  </si>
  <si>
    <t>* Ten wykres jest edytowalny. Klikając na szare przyciski można dowolnie filtrować pokazane na nim dane</t>
  </si>
  <si>
    <t>*Pozostali inwestorzy- inwestorzy posiadają mniej niż trzy projekty</t>
  </si>
  <si>
    <t>liczba projektów aktualnych</t>
  </si>
  <si>
    <t>moc projektów aktualnych [MW]</t>
  </si>
  <si>
    <t>Liczba projektów aktualnych</t>
  </si>
  <si>
    <t>Liczba nowych projektów</t>
  </si>
  <si>
    <t>decyzja środowiskowa</t>
  </si>
  <si>
    <t>zawarte umowy o przyłączeniu</t>
  </si>
  <si>
    <t>nowe projekty</t>
  </si>
  <si>
    <t>etap</t>
  </si>
  <si>
    <t>Wybrane statystyki dla nowych projektów</t>
  </si>
  <si>
    <t xml:space="preserve">Zestawienie nowych projektów </t>
  </si>
  <si>
    <t>Rozkład nowych projektów na terenie Polski</t>
  </si>
  <si>
    <t>Etap zaawansowania nowych projektów</t>
  </si>
  <si>
    <t>Rozkład mocy przyłączeniowej w poszczególnych latach i przedziałach mocy</t>
  </si>
  <si>
    <t>10.</t>
  </si>
  <si>
    <t>Zestawienie nowe projekty</t>
  </si>
  <si>
    <t>Zakładka 13</t>
  </si>
  <si>
    <t>Powiat</t>
  </si>
  <si>
    <t>Przyrów</t>
  </si>
  <si>
    <t>częstochowski</t>
  </si>
  <si>
    <t>zgorzelecki</t>
  </si>
  <si>
    <t>raciborski</t>
  </si>
  <si>
    <t>Sulików</t>
  </si>
  <si>
    <t>Krzanowice</t>
  </si>
  <si>
    <t>opolski</t>
  </si>
  <si>
    <t>Męcinka</t>
  </si>
  <si>
    <t>jaworski</t>
  </si>
  <si>
    <t>skierniewicki</t>
  </si>
  <si>
    <t>radomszczański</t>
  </si>
  <si>
    <t>wysokomazowiecki</t>
  </si>
  <si>
    <t>olecki</t>
  </si>
  <si>
    <t>Kłęby, dz. nr obr. Kłęby: 154/1; 56; 67; 129; 158/1</t>
  </si>
  <si>
    <t>Golczewo</t>
  </si>
  <si>
    <t>kamieński</t>
  </si>
  <si>
    <t>Żelechowo, dz. nr 492/1; 379/5 (obr. Żelechowo)</t>
  </si>
  <si>
    <t>Widuchowa</t>
  </si>
  <si>
    <t>gryfiński</t>
  </si>
  <si>
    <t xml:space="preserve"> Kuślin: dz. nr 196/5, 231/2, 229/11, 245/6, 189/3, 233/1,190/1, 252,196, 232,192, 317, 331/1 (obr. Turkowo); dz. nr 84/3, 427, 293, 187/2, 428/2, 5/2, 204/92, 311/1, 36/2,13/2, 419, 94/10, 94/18, 427, 309, 422/1 (obr. Śliwno); dz. nr 113, 30,152,163, 58, 21, 3/1,198/2, 115, 67/4,116 (obr. Trzcianka).</t>
  </si>
  <si>
    <t>Kuślin</t>
  </si>
  <si>
    <t>nowotomyski</t>
  </si>
  <si>
    <t>Marulewy</t>
  </si>
  <si>
    <t>inowrocławski</t>
  </si>
  <si>
    <t>Siedleczko</t>
  </si>
  <si>
    <t>wągrowiecki</t>
  </si>
  <si>
    <t>Siedleczko, Wiśniewo</t>
  </si>
  <si>
    <t>Nowa Wieś</t>
  </si>
  <si>
    <t>pleszewski</t>
  </si>
  <si>
    <t>pyrzycki</t>
  </si>
  <si>
    <t>gostyński</t>
  </si>
  <si>
    <t>gnieźnieński</t>
  </si>
  <si>
    <t>czarnkowsko-trzcianecki</t>
  </si>
  <si>
    <t>Wysoka</t>
  </si>
  <si>
    <t>pilski</t>
  </si>
  <si>
    <t>Czerniejewo</t>
  </si>
  <si>
    <t>włocławski</t>
  </si>
  <si>
    <t>GPZ Radziejów - Dobre</t>
  </si>
  <si>
    <t>Radziejów</t>
  </si>
  <si>
    <t>radziejowski</t>
  </si>
  <si>
    <t>Lubraniec</t>
  </si>
  <si>
    <t>krotoszyński</t>
  </si>
  <si>
    <t>jarociński</t>
  </si>
  <si>
    <t>gdański</t>
  </si>
  <si>
    <t>Gdańsk</t>
  </si>
  <si>
    <t>tczewski</t>
  </si>
  <si>
    <t>szczecinecki</t>
  </si>
  <si>
    <t>kołobrzeski</t>
  </si>
  <si>
    <t>słupski</t>
  </si>
  <si>
    <t>kępiński</t>
  </si>
  <si>
    <t>wieruszowski</t>
  </si>
  <si>
    <t>GPZ Kępno Wschód -pole liniowe nr 4</t>
  </si>
  <si>
    <t>GPZ Wieruszów - Kępno</t>
  </si>
  <si>
    <t>GPZ Kępno Wschód - Olszowa</t>
  </si>
  <si>
    <t>GPZ Kępno Wschód - Jankowy</t>
  </si>
  <si>
    <t>GPZ Krotoszyn Pn - Koźmin</t>
  </si>
  <si>
    <t>GPZ Krotoszyn Pn - Biadki</t>
  </si>
  <si>
    <t>GPZ Krotoszyn Północ -Pole liniowe</t>
  </si>
  <si>
    <t>GPZ Jarocin Wschód Pole liniowe</t>
  </si>
  <si>
    <t>GPZ Jarocin Południe</t>
  </si>
  <si>
    <t>Mikułowa</t>
  </si>
  <si>
    <t>2010-02-22</t>
  </si>
  <si>
    <t>2012-03-27</t>
  </si>
  <si>
    <t>2020-05-03</t>
  </si>
  <si>
    <t>Gdańsk Błonia</t>
  </si>
  <si>
    <t>2010-03-08</t>
  </si>
  <si>
    <t>2020-10-30</t>
  </si>
  <si>
    <t>Pelplin</t>
  </si>
  <si>
    <t>2010-03-09</t>
  </si>
  <si>
    <t>2012-05-18</t>
  </si>
  <si>
    <t>Kromolice</t>
  </si>
  <si>
    <t>2010-03-10</t>
  </si>
  <si>
    <t>2012-03-09</t>
  </si>
  <si>
    <t>2022-08-31</t>
  </si>
  <si>
    <t>8aczyna</t>
  </si>
  <si>
    <t>Lubiszyn</t>
  </si>
  <si>
    <t>gorzowski</t>
  </si>
  <si>
    <t>2012-10-25</t>
  </si>
  <si>
    <t>2014-11-05</t>
  </si>
  <si>
    <t>2020-12-31</t>
  </si>
  <si>
    <t>Przyszła stacja elektroenergetyczna w sąsiedztwie stacji Słupsk</t>
  </si>
  <si>
    <t>ENERGA Operator</t>
  </si>
  <si>
    <t>PSE</t>
  </si>
  <si>
    <t>Lokalizacja przyłączenia instalacji do sieci</t>
  </si>
  <si>
    <t>grajewski</t>
  </si>
  <si>
    <t>gołdapski</t>
  </si>
  <si>
    <t>ełcki</t>
  </si>
  <si>
    <t>GPZ Piotrków - Lubraniec</t>
  </si>
  <si>
    <t>Miasteczko Śląskie</t>
  </si>
  <si>
    <t>tarnogórski</t>
  </si>
  <si>
    <t>kłobucki</t>
  </si>
  <si>
    <t>Warnice</t>
  </si>
  <si>
    <t>Drawski Młyn</t>
  </si>
  <si>
    <t>GPZ Szczecinek 
ul.Leśna</t>
  </si>
  <si>
    <t>GPZ Kołobrzeg 
ul. Koszalińska</t>
  </si>
  <si>
    <t>Źydowo</t>
  </si>
  <si>
    <t>Całkowita liczba turbin</t>
  </si>
  <si>
    <t>Maksymalna wysokość wieży</t>
  </si>
  <si>
    <t>Max wysokość zawieszenia wirnika [m n.p.t]</t>
  </si>
  <si>
    <t>Max całkowita wysokość [m n.p.t]</t>
  </si>
  <si>
    <t>Max średnica wirnika [m]</t>
  </si>
  <si>
    <t>Max dopuszczalny poziom mocy akustycznej [dB]</t>
  </si>
  <si>
    <t>Producent/model turbiny</t>
  </si>
  <si>
    <t>Decyzja środowiskowa BIP</t>
  </si>
  <si>
    <t>Raport oddziaływania na środowisko</t>
  </si>
  <si>
    <t>Pozwolenie budowlane</t>
  </si>
  <si>
    <t>Decyzja środowiskowa</t>
  </si>
  <si>
    <t>2018( od 07-03.2019)</t>
  </si>
  <si>
    <t>MW</t>
  </si>
  <si>
    <t>mniej niż 1 MW</t>
  </si>
  <si>
    <t>od 10 MW do 50 MW</t>
  </si>
  <si>
    <t>od 50 MW do 100 MW</t>
  </si>
  <si>
    <t>od 100 do  500 MW</t>
  </si>
  <si>
    <t>suma projektów aktualnych [MW]</t>
  </si>
  <si>
    <t>od 100 MW do 500 MW</t>
  </si>
  <si>
    <t>łączna moc [MW]</t>
  </si>
  <si>
    <t>NOWE od lipca 2018 do marca 2019</t>
  </si>
  <si>
    <t>do 1000 kW**</t>
  </si>
  <si>
    <t>moc [MW]</t>
  </si>
  <si>
    <t>NOWE lipiec 2018 - marzec 2019</t>
  </si>
  <si>
    <t>NOWE lipiec 2018- marzec 2019</t>
  </si>
  <si>
    <t>Łączna moc projektów [MW]</t>
  </si>
  <si>
    <t>wydane warunki przyłączenia lipiec 2018-marzec 2019</t>
  </si>
  <si>
    <t>zawarte umowy przyłączeniowe lipiec 2018-marzec 2019</t>
  </si>
  <si>
    <t>funkcjonujące instalacje lipiec 2018-marzec 2019</t>
  </si>
  <si>
    <t>wydane warunki przyłączenia lipiec 2019 - marzec 2019</t>
  </si>
  <si>
    <t>zawarte umowy o przyłączenie lipiec 2019 - marzec 2019</t>
  </si>
  <si>
    <t>funkcjonujące instalacje lipiec 2019 - marzec 2019</t>
  </si>
  <si>
    <t>zawarte umowy o przyłączenie llipiec 2019 - marzec 2019</t>
  </si>
  <si>
    <t>-</t>
  </si>
  <si>
    <t>TAK</t>
  </si>
  <si>
    <t>http://bip.gminawysoka.pl/?a=1963</t>
  </si>
  <si>
    <r>
      <t xml:space="preserve">         INFORMACJE O DEWELOPERACH I PROJEKTACH
         </t>
    </r>
    <r>
      <rPr>
        <sz val="14"/>
        <color theme="0"/>
        <rFont val="Calibri"/>
        <family val="2"/>
        <charset val="238"/>
        <scheme val="minor"/>
      </rPr>
      <t xml:space="preserve"> Dane dotyczące inwestorów zostały opracowane w oparciu o informacje zamieszczone na stronach internetowych gmin </t>
    </r>
    <r>
      <rPr>
        <b/>
        <sz val="36"/>
        <color theme="0"/>
        <rFont val="Calibri"/>
        <family val="2"/>
        <charset val="238"/>
        <scheme val="minor"/>
      </rPr>
      <t xml:space="preserve">                                                                                              </t>
    </r>
  </si>
  <si>
    <t xml:space="preserve">Copyright ©2018 IEO. Wszelkie prawa zastrzeżone. </t>
  </si>
  <si>
    <t>Odwołanie do "Warunków przyłączenia"</t>
  </si>
  <si>
    <t>Moc znamionowa pojedynczej turbiny [MW]</t>
  </si>
  <si>
    <t>Data wydania decyzji środowiskowej</t>
  </si>
  <si>
    <t>Data wydania pozwolenia budowlanego</t>
  </si>
  <si>
    <t>Inne obwieszczenia w BIP</t>
  </si>
  <si>
    <t>Informacja medialna</t>
  </si>
  <si>
    <t>nazwa</t>
  </si>
  <si>
    <t>Spółka macierzysta</t>
  </si>
  <si>
    <t>gmina</t>
  </si>
  <si>
    <t>powiat</t>
  </si>
  <si>
    <t>miejscowość</t>
  </si>
  <si>
    <t>województwo</t>
  </si>
  <si>
    <t>dane kontaktowe</t>
  </si>
  <si>
    <t>Polenergia Farma Wiatrowa Bdecy Sp. Z o.o.</t>
  </si>
  <si>
    <t>Polenergia S.A.</t>
  </si>
  <si>
    <t>00-526 Warszawa Krucza24/26</t>
  </si>
  <si>
    <t xml:space="preserve"> Gmurowo, Stare, Rudna, Sędziniec, Bądecz,  Tłukomy</t>
  </si>
  <si>
    <t>25.04.2016</t>
  </si>
  <si>
    <t>http://bip.gminawysoka.pl/?p=document&amp;action=show&amp;id=2034&amp;bar_id=1361</t>
  </si>
  <si>
    <t>http://www.poznan.uw.gov.pl/system/files/obwieszczenia/obwieszczenie_26_kwietnia_-_10_maja.pdf</t>
  </si>
  <si>
    <t>http://www.polenergia.pl/pol/pl/strona/%5Btitle-raw%5D-100</t>
  </si>
  <si>
    <t>od 10 MW  do 50 MW</t>
  </si>
  <si>
    <t>Województwo zachodniopomorskie</t>
  </si>
  <si>
    <t>Województwo pomorskie</t>
  </si>
  <si>
    <t>Województwo kujawsko-pomorskie</t>
  </si>
  <si>
    <t>Województwo warmińsko-mazurskie</t>
  </si>
  <si>
    <t>Województwo podlaskie</t>
  </si>
  <si>
    <t>Województwo lubuskie</t>
  </si>
  <si>
    <t>Województwo wielkopolskie</t>
  </si>
  <si>
    <t>Województwo łódzkie</t>
  </si>
  <si>
    <t>Województwo mazowieckie</t>
  </si>
  <si>
    <t>Województwo lubelskie</t>
  </si>
  <si>
    <t>Województwo dolnośląskie</t>
  </si>
  <si>
    <t>Województwo opolskie</t>
  </si>
  <si>
    <t>Województwo śląskie</t>
  </si>
  <si>
    <t>Województwo świętokrzyskie</t>
  </si>
  <si>
    <t>Województwo małopolskie</t>
  </si>
  <si>
    <t>Województwo podkarpackie</t>
  </si>
  <si>
    <t>styczeń-kwiecień 2019</t>
  </si>
  <si>
    <t>Projekty, które uzyskały warunki przyłączenia w okresie lipiec 2018 - marzec 2019</t>
  </si>
  <si>
    <t>Projekty offshore</t>
  </si>
  <si>
    <t>*dane dotyczą tylko tych projektów dla których moc przyłączeniowa zawiera się w przedziale 50-1000kW oraz tych, dla których operatorzy sieci dystrybucyjnych podali datę wydania warunków przyłączeniowych</t>
  </si>
  <si>
    <r>
      <t>*</t>
    </r>
    <r>
      <rPr>
        <sz val="11"/>
        <color theme="1"/>
        <rFont val="Calibri"/>
        <family val="2"/>
        <charset val="238"/>
        <scheme val="minor"/>
      </rPr>
      <t>dane dotyczą tylko tych projektów</t>
    </r>
    <r>
      <rPr>
        <sz val="11"/>
        <color theme="3" tint="-0.499984740745262"/>
        <rFont val="Calibri"/>
        <family val="2"/>
        <scheme val="minor"/>
      </rPr>
      <t xml:space="preserve"> dla których moc przyłączeniowa jest większa niż 1 MW oraz tych, dla których operatorzy sieci dystrybucyjnych podali datę wydania warunków przyłączeniowych</t>
    </r>
  </si>
  <si>
    <t>**instalcje powyżej 1 MW biorą udział w osobnym koszyku aukcyjnym (według obecnie obowiązującej nowelizacji ustawy o OZE)</t>
  </si>
  <si>
    <t>PROJEKTY WIATROWE PONIŻEJ 1 MW**</t>
  </si>
  <si>
    <t>PROJEKTY WIATROWE Z ZAKRESU MOCY 50 KW - 1000 KW**</t>
  </si>
  <si>
    <r>
      <t>*Objaśnienia do legendy wykresu  "Stopień zaawansowania projektów z zakresu mocy 50-1000 kW: ''</t>
    </r>
    <r>
      <rPr>
        <b/>
        <sz val="11"/>
        <color theme="3" tint="-0.499984740745262"/>
        <rFont val="Calibri"/>
        <family val="2"/>
        <scheme val="minor"/>
      </rPr>
      <t>reszta</t>
    </r>
    <r>
      <rPr>
        <sz val="11"/>
        <color theme="3" tint="-0.499984740745262"/>
        <rFont val="Calibri"/>
        <family val="2"/>
        <scheme val="minor"/>
      </rPr>
      <t>"- liczba projektów poniżej 50kW oraz powyżej 1MW , "</t>
    </r>
    <r>
      <rPr>
        <b/>
        <sz val="11"/>
        <color theme="3" tint="-0.499984740745262"/>
        <rFont val="Calibri"/>
        <family val="2"/>
        <scheme val="minor"/>
      </rPr>
      <t>warunki przyłączenia</t>
    </r>
    <r>
      <rPr>
        <sz val="11"/>
        <color theme="3" tint="-0.499984740745262"/>
        <rFont val="Calibri"/>
        <family val="2"/>
        <scheme val="minor"/>
      </rPr>
      <t>"-  liczba projektów, dla których została podana daty wydania warunków przyłączenia, "</t>
    </r>
    <r>
      <rPr>
        <b/>
        <sz val="11"/>
        <color theme="3" tint="-0.499984740745262"/>
        <rFont val="Calibri"/>
        <family val="2"/>
        <scheme val="minor"/>
      </rPr>
      <t>zawarte umowy</t>
    </r>
    <r>
      <rPr>
        <sz val="11"/>
        <color theme="3" tint="-0.499984740745262"/>
        <rFont val="Calibri"/>
        <family val="2"/>
        <scheme val="minor"/>
      </rPr>
      <t>"- liczba projektów, dla których podana została data wydania warunków przyłącznenia oraz data zawarcia umów o przyłączenie, "</t>
    </r>
    <r>
      <rPr>
        <b/>
        <sz val="11"/>
        <color theme="3" tint="-0.499984740745262"/>
        <rFont val="Calibri"/>
        <family val="2"/>
        <scheme val="minor"/>
      </rPr>
      <t>funkcjonujące instalacje</t>
    </r>
    <r>
      <rPr>
        <sz val="11"/>
        <color theme="3" tint="-0.499984740745262"/>
        <rFont val="Calibri"/>
        <family val="2"/>
        <scheme val="minor"/>
      </rPr>
      <t>"- liczba projektów, dla których podana została data rozpoczęcia dostarczania (wytwarzania) energii elektrycznej</t>
    </r>
  </si>
  <si>
    <r>
      <t>*Objaśnienia do legendy wykresu  "Stopień zaawansowania projektów poniżej 1 MW: ''</t>
    </r>
    <r>
      <rPr>
        <b/>
        <sz val="11"/>
        <color theme="3" tint="-0.499984740745262"/>
        <rFont val="Calibri"/>
        <family val="2"/>
        <scheme val="minor"/>
      </rPr>
      <t>reszta</t>
    </r>
    <r>
      <rPr>
        <sz val="11"/>
        <color theme="3" tint="-0.499984740745262"/>
        <rFont val="Calibri"/>
        <family val="2"/>
        <scheme val="minor"/>
      </rPr>
      <t>"- liczba projektów powyżej 1 MW, "</t>
    </r>
    <r>
      <rPr>
        <b/>
        <sz val="11"/>
        <color theme="3" tint="-0.499984740745262"/>
        <rFont val="Calibri"/>
        <family val="2"/>
        <scheme val="minor"/>
      </rPr>
      <t>warunki przyłączenia</t>
    </r>
    <r>
      <rPr>
        <sz val="11"/>
        <color theme="3" tint="-0.499984740745262"/>
        <rFont val="Calibri"/>
        <family val="2"/>
        <scheme val="minor"/>
      </rPr>
      <t>"-  liczba projektów, dla których została podana daty wydania warunków przyłączenia, "</t>
    </r>
    <r>
      <rPr>
        <b/>
        <sz val="11"/>
        <color theme="3" tint="-0.499984740745262"/>
        <rFont val="Calibri"/>
        <family val="2"/>
        <scheme val="minor"/>
      </rPr>
      <t>zawarte umowy</t>
    </r>
    <r>
      <rPr>
        <sz val="11"/>
        <color theme="3" tint="-0.499984740745262"/>
        <rFont val="Calibri"/>
        <family val="2"/>
        <scheme val="minor"/>
      </rPr>
      <t>"- liczba projektów, dla których podana została data wydania warunków przyłącznenia oraz data zawarcia umów o przyłączenie, "funkcjonujące instalacje"- liczba projektów, dla których podana została data rozpoczęcia dostarczania (wytwarzania) energii elektrycznej</t>
    </r>
  </si>
  <si>
    <t>PA</t>
  </si>
  <si>
    <t>Wykres DG</t>
  </si>
  <si>
    <t>Projekty do 1 MW</t>
  </si>
  <si>
    <t>wydane warunki przyłączenia lipiec 2018 - marzec 2019</t>
  </si>
  <si>
    <t>zawarte umowy o przyłączenie lipiec 2018 - marzec 2019</t>
  </si>
  <si>
    <t>zawarte umowy o przyłączenie llipiec 2018 - marzec 2019</t>
  </si>
  <si>
    <t>Projekty powyżej 1 MW</t>
  </si>
  <si>
    <t>pozostali inwestorzy*</t>
  </si>
  <si>
    <t>Zawieszony</t>
  </si>
  <si>
    <t xml:space="preserve">Status projektu wg OSD
PA- projekt aktualny 
PN- projekt nowy 
PU- projekt ukończony/zawieszony </t>
  </si>
  <si>
    <t xml:space="preserve">                            Projekty ukończone, które w okresie lipiec 2018 - marzec 2019 zostały usunięte z bazy danych OSD</t>
  </si>
  <si>
    <t>Informacje o największych inwestorach wiatrowych</t>
  </si>
  <si>
    <t>Zakładka 14</t>
  </si>
  <si>
    <t>Dodatkowe informacje</t>
  </si>
  <si>
    <t>DANE W UKIŁADZIE NARASTAJĄCYM DLA LAT 2004-2018</t>
  </si>
  <si>
    <t>DANE W UKŁADZIE NARASTAJĄCYM DLA LAT 2004-2018</t>
  </si>
  <si>
    <t>* zestawienia dotyczą OSD: Energa Operator, Enea, Tauron, PGE Dystrybucja i OSP: PSE</t>
  </si>
  <si>
    <t>OSD/OSP</t>
  </si>
  <si>
    <t>OSP</t>
  </si>
  <si>
    <t>OPERATORZY SYSTEMÓW DYSTRYBUCYJNYCH I PRZESYŁOWYCH</t>
  </si>
  <si>
    <t>DANE W UKŁADZIE NARASTAJĄCYM DLA LAT 2003-2018</t>
  </si>
  <si>
    <t>OPERATORZY SIECI DYSTRYBUCYJNYCH I PRZESYŁOWYCH</t>
  </si>
  <si>
    <t>DANE W UKŁADZIE NARASTAJĄCYM DLA LAT 2007-2018</t>
  </si>
  <si>
    <t>Moc przyłączeniowa [MW]</t>
  </si>
  <si>
    <t>Opis zaawansowania przedsięwzięcia</t>
  </si>
  <si>
    <t>Gotowy do realizacji</t>
  </si>
  <si>
    <t>W trakcie realizacji</t>
  </si>
  <si>
    <t>Ukończony</t>
  </si>
  <si>
    <t>Projekt aukcyjny</t>
  </si>
  <si>
    <t>Eugeniusz Miednik</t>
  </si>
  <si>
    <t>Konsularna 1/10 45-089 Opole</t>
  </si>
  <si>
    <t>w 2018 odwołano się od decyzji z 2012, w gminie trwa walka z wiatrakami, te 51 MW js pewnie częścią większego projektu 90 MW</t>
  </si>
  <si>
    <t>https://www.bipraciborz.pl/bip/dokumenty-akcja-wyszukaj-idkategorii-39899?komunikat=17539737</t>
  </si>
  <si>
    <t>https://portalkomunalny.pl/w-krzanowicach-powstanie-farma-wiatrowa-o-mocy-905-mw-323034/</t>
  </si>
  <si>
    <t xml:space="preserve">Integral </t>
  </si>
  <si>
    <t>TOWAROWA  67  84-230 RUMIA</t>
  </si>
  <si>
    <t>odmowa zatwierdzenia projektu budowlanego</t>
  </si>
  <si>
    <t>odmowa zatwierdzenia</t>
  </si>
  <si>
    <t>http://www.spjawor-bip.pbox.pl/public/?id=96511</t>
  </si>
  <si>
    <t>Euro-Wind</t>
  </si>
  <si>
    <t xml:space="preserve">odmowa wydania decyzji </t>
  </si>
  <si>
    <t xml:space="preserve">odmowa wydania </t>
  </si>
  <si>
    <t>http://bip.niemodlin.pl/1355/obwieszczenia-dotyczace-postepowan-w-sprawie-decyzji-o-srodowiskowych-uwarunkowaniach.html</t>
  </si>
  <si>
    <t>prasa</t>
  </si>
  <si>
    <t>Novaenergia</t>
  </si>
  <si>
    <t>Total</t>
  </si>
  <si>
    <t>Wierzbowa 9/11, 00-094 Warszawa www.novenergia.com</t>
  </si>
  <si>
    <t>Głuchów</t>
  </si>
  <si>
    <t>http://gramwzielone.pl/energia-wiatrowa/100682/nieobjeta-wsparciem-farma-wiatrowa-powstanie-k-lodzi</t>
  </si>
  <si>
    <t>Planowana</t>
  </si>
  <si>
    <t>Etap zaawansowania projktów inwstorów</t>
  </si>
  <si>
    <t>Charakterystyka</t>
  </si>
  <si>
    <t>Projekt który uzyskał pozwolenie budowlane oraz decyzję środowiskową ale z różnych przyczyn inwestor nie rozpoczął budowy</t>
  </si>
  <si>
    <t>Projekt, który uzyskał jedynie decyzję środowiskową</t>
  </si>
  <si>
    <t>Projekty, które wygrały w koszyku dla PV i wiatru powyżej 1 MW w aukcji 2018</t>
  </si>
  <si>
    <t>Projekty, które nie uzyskały należnych pozwoleń</t>
  </si>
  <si>
    <t>Projekty wybudowane, wytwarzające energię elektryczną</t>
  </si>
  <si>
    <t>Projekty w trakcie budowy</t>
  </si>
  <si>
    <t xml:space="preserve">MAPA AKTUALNIE ROZWIJANYCH PROJEKTÓW WIATROWYCH W POLSCE </t>
  </si>
  <si>
    <t>Copyright ©2019 IEO. Wszelkie prawa zastrzeżone</t>
  </si>
  <si>
    <t>Projekty aktualne, które uzyskały warunki przyłączenia w okresie 2010 - 2018 (lipiec)</t>
  </si>
  <si>
    <t>Stopień zaawansowania 
(Status inwestycji na podstawie informacji odnalezionych przez IEO)</t>
  </si>
  <si>
    <r>
      <t xml:space="preserve"> </t>
    </r>
    <r>
      <rPr>
        <sz val="12"/>
        <color theme="1"/>
        <rFont val="Calibri"/>
        <family val="2"/>
        <charset val="238"/>
        <scheme val="minor"/>
      </rPr>
      <t xml:space="preserve"> </t>
    </r>
  </si>
  <si>
    <t xml:space="preserve">    </t>
  </si>
  <si>
    <t>Mokotowska 4/6</t>
  </si>
  <si>
    <t>e-mail: biuro@ieo.pl</t>
  </si>
  <si>
    <t>http://ieo.pl</t>
  </si>
  <si>
    <t>Zestawienie projektów wiatrowych, które uzyskały warunki przyłączenia do sieci dystrybucyjnej i przesyłowej w latach 2003-2019 (marzec)</t>
  </si>
  <si>
    <r>
      <t xml:space="preserve">→ 549 </t>
    </r>
    <r>
      <rPr>
        <b/>
        <sz val="10.5"/>
        <color theme="3" tint="-0.499984740745262"/>
        <rFont val="Century Gothic"/>
        <family val="2"/>
        <charset val="238"/>
      </rPr>
      <t>aktualnych projektów*</t>
    </r>
    <r>
      <rPr>
        <sz val="10.5"/>
        <color theme="3" tint="-0.499984740745262"/>
        <rFont val="Century Gothic"/>
        <family val="2"/>
        <charset val="238"/>
      </rPr>
      <t xml:space="preserve"> o mocy przyłączeniowej blisko 8,2 GW</t>
    </r>
  </si>
  <si>
    <r>
      <t xml:space="preserve">→ 21 </t>
    </r>
    <r>
      <rPr>
        <b/>
        <sz val="10.5"/>
        <color theme="3" tint="-0.499984740745262"/>
        <rFont val="Century Gothic"/>
        <family val="2"/>
        <charset val="238"/>
      </rPr>
      <t>nowych projektów</t>
    </r>
    <r>
      <rPr>
        <sz val="10.5"/>
        <color theme="3" tint="-0.499984740745262"/>
        <rFont val="Century Gothic"/>
        <family val="2"/>
        <charset val="238"/>
      </rPr>
      <t>*** o mocy przyłączeniowej ponad 81,5 MW</t>
    </r>
  </si>
  <si>
    <t>→ rozkład przestrzenny projektów na mapie Polski z wyszczególnieniem na projekty aktualne, nowe oraz ukończone/zawieszone</t>
  </si>
  <si>
    <r>
      <t xml:space="preserve">→ rozkład projektów ze względu na moc przyłączeniową (projekty o mocy </t>
    </r>
    <r>
      <rPr>
        <i/>
        <sz val="10.5"/>
        <color theme="3" tint="-0.499984740745262"/>
        <rFont val="Century Gothic"/>
        <family val="2"/>
        <charset val="238"/>
      </rPr>
      <t>mniejszej niż 1 MW/ większej niż 1 MW</t>
    </r>
    <r>
      <rPr>
        <sz val="10.5"/>
        <color theme="3" tint="-0.499984740745262"/>
        <rFont val="Century Gothic"/>
        <family val="2"/>
        <charset val="238"/>
      </rPr>
      <t>)</t>
    </r>
  </si>
  <si>
    <t>→ rozkład projektów z uwagi województwo (lokalizację projektu) oraz operatora sieci dystrybucyjnej/przesyłowej</t>
  </si>
  <si>
    <t>→ informacje o inwestorach/deweloperach projektów</t>
  </si>
  <si>
    <t>EC BREC Instytut Energetyki Odnawialnej Sp. z o.o.</t>
  </si>
  <si>
    <t>00-641 Warszawa</t>
  </si>
  <si>
    <t>tel/fax. 22 825 46 52, 22 875 86 78</t>
  </si>
  <si>
    <t>Ostatnia aktualizacja: Maj 2019</t>
  </si>
  <si>
    <t>Stan projektów: Marzec 2019</t>
  </si>
  <si>
    <t>**Zestawienie dotyczy tylko tych projektów, które znajdują się w zakładce 'Informacje o inwestorach'</t>
  </si>
  <si>
    <t>ile projektów ubyło- projekty które uzyskały warunki przyłączenia w danym roku; w większości projekty nie zostały zrealizowane, nie uzyskały należnych decyzji; rok oznacza datę wydania warunków przyłączenia a nie datę zawieszenie projektu</t>
  </si>
  <si>
    <t>MFW Bałtyk II Sp. z o. o.</t>
  </si>
  <si>
    <t>A</t>
  </si>
  <si>
    <t>B</t>
  </si>
  <si>
    <t>C</t>
  </si>
  <si>
    <t>D</t>
  </si>
  <si>
    <t>E</t>
  </si>
  <si>
    <t>F</t>
  </si>
  <si>
    <t>G</t>
  </si>
  <si>
    <t>H</t>
  </si>
  <si>
    <r>
      <t xml:space="preserve">→ 98 </t>
    </r>
    <r>
      <rPr>
        <b/>
        <sz val="10.5"/>
        <color theme="3" tint="-0.499984740745262"/>
        <rFont val="Century Gothic"/>
        <family val="2"/>
        <charset val="238"/>
      </rPr>
      <t xml:space="preserve">zakończonych** </t>
    </r>
    <r>
      <rPr>
        <sz val="10.5"/>
        <color theme="3" tint="-0.499984740745262"/>
        <rFont val="Century Gothic"/>
        <family val="2"/>
        <charset val="238"/>
      </rPr>
      <t>o mocy przyłączeniowej ponad 1,8 GW</t>
    </r>
  </si>
  <si>
    <t>7.1.</t>
  </si>
  <si>
    <t>10.1.</t>
  </si>
  <si>
    <t>Projekty zakończone</t>
  </si>
  <si>
    <t>moc projektów zakończonych [MW]</t>
  </si>
  <si>
    <t>Liczba projektów zakończonych</t>
  </si>
  <si>
    <t>Moc przyłączeniowa projektów zakończonych [MW]</t>
  </si>
  <si>
    <t>Projekty zamknięte</t>
  </si>
  <si>
    <t>Informacje o inwestorach i etapie zaawansowania inwestycji</t>
  </si>
  <si>
    <t>BAZA 'PROJEKTY WIATROWE W POLSCE' 2019
                   AKTUALIZACJA: MAJ 2019</t>
  </si>
  <si>
    <r>
      <rPr>
        <b/>
        <sz val="36"/>
        <color theme="0"/>
        <rFont val="Calibri"/>
        <family val="2"/>
        <charset val="238"/>
        <scheme val="minor"/>
      </rPr>
      <t xml:space="preserve">Zwycięzcy Aukcji Zwykłej "AZ/6/2018"    </t>
    </r>
    <r>
      <rPr>
        <sz val="36"/>
        <color theme="0"/>
        <rFont val="Calibri"/>
        <family val="2"/>
        <charset val="238"/>
        <scheme val="minor"/>
      </rPr>
      <t xml:space="preserve">                         </t>
    </r>
    <r>
      <rPr>
        <sz val="24"/>
        <color theme="0"/>
        <rFont val="Calibri"/>
        <family val="2"/>
        <charset val="238"/>
        <scheme val="minor"/>
      </rPr>
      <t xml:space="preserve">                                                                                                                                                                                                                                                                                                                                                                            </t>
    </r>
    <r>
      <rPr>
        <i/>
        <sz val="20"/>
        <color theme="0"/>
        <rFont val="Calibri"/>
        <family val="2"/>
        <charset val="238"/>
        <scheme val="minor"/>
      </rPr>
      <t xml:space="preserve"> Szczegółowe dane o zwycięzcach aukcji</t>
    </r>
  </si>
  <si>
    <t>L.p.</t>
  </si>
  <si>
    <t>Forma prawna</t>
  </si>
  <si>
    <t>Adres korespondencyjny</t>
  </si>
  <si>
    <t>Prezes Zarządu</t>
  </si>
  <si>
    <t>Członkowie Zarządu</t>
  </si>
  <si>
    <t>Kapitał zakładowy</t>
  </si>
  <si>
    <t>Wspólnicy</t>
  </si>
  <si>
    <t>Strona internetowa</t>
  </si>
  <si>
    <t>e-mail</t>
  </si>
  <si>
    <t>telefon</t>
  </si>
  <si>
    <t>Data rozpoczęcia działalności</t>
  </si>
  <si>
    <t>E.ON Energie Odnawialne</t>
  </si>
  <si>
    <t>Sp. z o.o.</t>
  </si>
  <si>
    <t>Energia Wiatrowa Strzelce</t>
  </si>
  <si>
    <t>Energy Park 44</t>
  </si>
  <si>
    <t>EUROPEAN WIND FARMS POLSKA; GRZMIĄCA</t>
  </si>
  <si>
    <t>Sp. z o.o.; Sp. K.</t>
  </si>
  <si>
    <t>EW Niechanowo</t>
  </si>
  <si>
    <t>Farma Wiatrowa 5</t>
  </si>
  <si>
    <t>FW Żary</t>
  </si>
  <si>
    <t>HYBRO ENERGY</t>
  </si>
  <si>
    <t>Korsze Wind Farm</t>
  </si>
  <si>
    <t>Lichnowy Windfarm</t>
  </si>
  <si>
    <t>Park Wiatrowy 1</t>
  </si>
  <si>
    <t>Park Wiatrowy 12</t>
  </si>
  <si>
    <t>Park Wiatrowy 3</t>
  </si>
  <si>
    <t>Park Wiatrowy Dolice</t>
  </si>
  <si>
    <t>Park Wiatrowy Gaworzyce</t>
  </si>
  <si>
    <t>PGE Klaster</t>
  </si>
  <si>
    <t>Pomerania Invall</t>
  </si>
  <si>
    <t>Al. Grunwaldzka 82/368                            80-244 Gdańsk</t>
  </si>
  <si>
    <t>Potegowo Winergy</t>
  </si>
  <si>
    <t>PW Jarocin Wschód</t>
  </si>
  <si>
    <t>Quadran Wind Park 2</t>
  </si>
  <si>
    <t>Wind Park Alfa</t>
  </si>
  <si>
    <t>Windfarm Polska II</t>
  </si>
  <si>
    <t>Windfarm Polska III</t>
  </si>
  <si>
    <t>Zestawienie informacji o zwycięzcach aukcji OZE</t>
  </si>
  <si>
    <t>Zestawienie kapitału zakładowego oraz okresu działalności Spółek</t>
  </si>
  <si>
    <t>Liczba firm</t>
  </si>
  <si>
    <t>% wszystkich firm</t>
  </si>
  <si>
    <t>poniżej 10 tys.</t>
  </si>
  <si>
    <t>od 10 tys. do 100 tys.</t>
  </si>
  <si>
    <t>od 100 tys. do 1 mln</t>
  </si>
  <si>
    <t>powyżej 1 mln</t>
  </si>
  <si>
    <t>Okres działalności</t>
  </si>
  <si>
    <t>Poniżej 2 lat</t>
  </si>
  <si>
    <t>od 2 do 5 lat</t>
  </si>
  <si>
    <t>od 5 do 10 lat</t>
  </si>
  <si>
    <t>powyżej 10 lat</t>
  </si>
  <si>
    <t>Zestawienia czołowych Firm oraz Prezesów Zarządów</t>
  </si>
  <si>
    <t>Firmy, posiadające udziały w spółkach, które wygrały aukcje</t>
  </si>
  <si>
    <t>Liczba spółek</t>
  </si>
  <si>
    <t>Razem</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</si>
</sst>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zł&quot;_-;\-* #,##0.00\ &quot;zł&quot;_-;_-* &quot;-&quot;??\ &quot;zł&quot;_-;_-@_-"/>
    <numFmt numFmtId="164" formatCode="0.000"/>
    <numFmt numFmtId="165" formatCode="0.0%"/>
    <numFmt numFmtId="166" formatCode="#,##0.0"/>
    <numFmt numFmtId="167" formatCode="0.0"/>
    <numFmt numFmtId="168" formatCode="#,##0.00\ &quot;zł&quot;"/>
  </numFmts>
  <fonts count="88"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0"/>
      <name val="Calibri"/>
      <family val="2"/>
      <charset val="238"/>
    </font>
    <font>
      <sz val="10"/>
      <color theme="1"/>
      <name val="Calibri"/>
      <family val="2"/>
      <scheme val="minor"/>
    </font>
    <font>
      <sz val="11"/>
      <color theme="0" tint="-0.249977111117893"/>
      <name val="Calibri"/>
      <family val="2"/>
      <scheme val="minor"/>
    </font>
    <font>
      <b/>
      <sz val="22"/>
      <color theme="0" tint="-0.249977111117893"/>
      <name val="Calibri"/>
      <family val="2"/>
      <charset val="238"/>
      <scheme val="minor"/>
    </font>
    <font>
      <b/>
      <sz val="10"/>
      <name val="Calibri"/>
      <family val="2"/>
      <charset val="238"/>
      <scheme val="minor"/>
    </font>
    <font>
      <sz val="10"/>
      <name val="Calibri"/>
      <family val="2"/>
      <charset val="238"/>
      <scheme val="minor"/>
    </font>
    <font>
      <b/>
      <sz val="10"/>
      <color theme="0"/>
      <name val="Calibri"/>
      <family val="2"/>
      <charset val="238"/>
      <scheme val="minor"/>
    </font>
    <font>
      <sz val="10"/>
      <color theme="1"/>
      <name val="Calibri"/>
      <family val="2"/>
      <charset val="238"/>
      <scheme val="minor"/>
    </font>
    <font>
      <sz val="11"/>
      <color theme="0"/>
      <name val="Calibri"/>
      <family val="2"/>
      <scheme val="minor"/>
    </font>
    <font>
      <b/>
      <sz val="11"/>
      <color theme="0"/>
      <name val="Calibri"/>
      <family val="2"/>
      <charset val="238"/>
      <scheme val="minor"/>
    </font>
    <font>
      <sz val="11"/>
      <name val="Calibri"/>
      <family val="2"/>
      <scheme val="minor"/>
    </font>
    <font>
      <b/>
      <sz val="11"/>
      <color theme="0"/>
      <name val="Calibri"/>
      <family val="2"/>
      <scheme val="minor"/>
    </font>
    <font>
      <b/>
      <sz val="11"/>
      <name val="Calibri"/>
      <family val="2"/>
      <charset val="238"/>
      <scheme val="minor"/>
    </font>
    <font>
      <u/>
      <sz val="11"/>
      <color theme="10"/>
      <name val="Calibri"/>
      <family val="2"/>
      <scheme val="minor"/>
    </font>
    <font>
      <sz val="11"/>
      <color rgb="FFFF0000"/>
      <name val="Calibri"/>
      <family val="2"/>
      <scheme val="minor"/>
    </font>
    <font>
      <sz val="11"/>
      <name val="Calibri"/>
      <family val="2"/>
      <charset val="238"/>
      <scheme val="minor"/>
    </font>
    <font>
      <b/>
      <sz val="10"/>
      <color rgb="FFFF0000"/>
      <name val="Calibri"/>
      <family val="2"/>
      <charset val="238"/>
      <scheme val="minor"/>
    </font>
    <font>
      <sz val="11"/>
      <color theme="1" tint="4.9989318521683403E-2"/>
      <name val="Calibri"/>
      <family val="2"/>
      <scheme val="minor"/>
    </font>
    <font>
      <sz val="10"/>
      <color theme="1" tint="4.9989318521683403E-2"/>
      <name val="Calibri"/>
      <family val="2"/>
      <scheme val="minor"/>
    </font>
    <font>
      <sz val="10"/>
      <name val="Arial"/>
      <family val="2"/>
      <charset val="238"/>
    </font>
    <font>
      <b/>
      <sz val="22"/>
      <color theme="0"/>
      <name val="Calibri"/>
      <family val="2"/>
      <charset val="238"/>
      <scheme val="minor"/>
    </font>
    <font>
      <b/>
      <sz val="20"/>
      <color theme="0"/>
      <name val="Calibri"/>
      <family val="2"/>
      <charset val="238"/>
      <scheme val="minor"/>
    </font>
    <font>
      <sz val="11"/>
      <color theme="0"/>
      <name val="Calibri"/>
      <family val="2"/>
      <charset val="238"/>
      <scheme val="minor"/>
    </font>
    <font>
      <b/>
      <sz val="36"/>
      <color theme="0"/>
      <name val="Calibri"/>
      <family val="2"/>
      <charset val="238"/>
      <scheme val="minor"/>
    </font>
    <font>
      <b/>
      <sz val="11"/>
      <color rgb="FF984807"/>
      <name val="Century Gothic"/>
      <family val="2"/>
      <charset val="238"/>
    </font>
    <font>
      <sz val="11"/>
      <color theme="9" tint="-0.499984740745262"/>
      <name val="Calibri"/>
      <family val="2"/>
      <charset val="238"/>
      <scheme val="minor"/>
    </font>
    <font>
      <sz val="11"/>
      <color theme="3" tint="-0.499984740745262"/>
      <name val="Calibri"/>
      <family val="2"/>
      <charset val="238"/>
      <scheme val="minor"/>
    </font>
    <font>
      <b/>
      <sz val="14"/>
      <color theme="3" tint="-0.499984740745262"/>
      <name val="Calibri"/>
      <family val="2"/>
      <charset val="238"/>
      <scheme val="minor"/>
    </font>
    <font>
      <sz val="11"/>
      <color theme="3" tint="-0.499984740745262"/>
      <name val="Calibri"/>
      <family val="2"/>
      <scheme val="minor"/>
    </font>
    <font>
      <b/>
      <sz val="11"/>
      <color theme="3" tint="-0.499984740745262"/>
      <name val="Calibri"/>
      <family val="2"/>
      <charset val="238"/>
      <scheme val="minor"/>
    </font>
    <font>
      <sz val="10"/>
      <color theme="3" tint="-0.499984740745262"/>
      <name val="Calibri"/>
      <family val="2"/>
      <scheme val="minor"/>
    </font>
    <font>
      <b/>
      <sz val="11"/>
      <color theme="3" tint="-0.499984740745262"/>
      <name val="Calibri"/>
      <family val="2"/>
      <scheme val="minor"/>
    </font>
    <font>
      <sz val="14"/>
      <color theme="1"/>
      <name val="Calibri"/>
      <family val="2"/>
      <scheme val="minor"/>
    </font>
    <font>
      <b/>
      <sz val="14"/>
      <color theme="0"/>
      <name val="Calibri"/>
      <family val="2"/>
      <charset val="238"/>
      <scheme val="minor"/>
    </font>
    <font>
      <sz val="14"/>
      <name val="Calibri"/>
      <family val="2"/>
      <charset val="238"/>
      <scheme val="minor"/>
    </font>
    <font>
      <b/>
      <sz val="14"/>
      <color theme="0" tint="-4.9989318521683403E-2"/>
      <name val="Calibri"/>
      <family val="2"/>
      <charset val="238"/>
      <scheme val="minor"/>
    </font>
    <font>
      <b/>
      <sz val="16"/>
      <color theme="1"/>
      <name val="Calibri"/>
      <family val="2"/>
      <charset val="238"/>
      <scheme val="minor"/>
    </font>
    <font>
      <sz val="24"/>
      <color theme="0"/>
      <name val="Calibri"/>
      <family val="2"/>
      <charset val="238"/>
      <scheme val="minor"/>
    </font>
    <font>
      <sz val="12"/>
      <name val="Calibri"/>
      <family val="2"/>
      <scheme val="minor"/>
    </font>
    <font>
      <u/>
      <sz val="12"/>
      <color theme="10"/>
      <name val="Calibri"/>
      <family val="2"/>
      <scheme val="minor"/>
    </font>
    <font>
      <b/>
      <sz val="8"/>
      <color rgb="FFFF0000"/>
      <name val="Calibri"/>
      <family val="2"/>
      <charset val="238"/>
      <scheme val="minor"/>
    </font>
    <font>
      <sz val="10"/>
      <color theme="0"/>
      <name val="Calibri"/>
      <family val="2"/>
      <charset val="238"/>
      <scheme val="minor"/>
    </font>
    <font>
      <sz val="20"/>
      <color theme="0"/>
      <name val="Calibri"/>
      <family val="2"/>
      <charset val="238"/>
      <scheme val="minor"/>
    </font>
    <font>
      <sz val="14"/>
      <color theme="0"/>
      <name val="Calibri"/>
      <family val="2"/>
      <scheme val="minor"/>
    </font>
    <font>
      <b/>
      <sz val="10.5"/>
      <color rgb="FFFF0000"/>
      <name val="Calibri"/>
      <family val="2"/>
      <charset val="238"/>
      <scheme val="minor"/>
    </font>
    <font>
      <i/>
      <sz val="18"/>
      <color theme="1"/>
      <name val="Calibri"/>
      <family val="2"/>
      <charset val="238"/>
      <scheme val="minor"/>
    </font>
    <font>
      <b/>
      <sz val="14"/>
      <color theme="1"/>
      <name val="Calibri"/>
      <family val="2"/>
      <charset val="238"/>
      <scheme val="minor"/>
    </font>
    <font>
      <b/>
      <sz val="22"/>
      <color theme="1"/>
      <name val="Calibri"/>
      <family val="2"/>
      <charset val="238"/>
      <scheme val="minor"/>
    </font>
    <font>
      <sz val="11"/>
      <color theme="1"/>
      <name val="Calibri Light"/>
      <family val="2"/>
      <charset val="238"/>
    </font>
    <font>
      <sz val="14"/>
      <color theme="0"/>
      <name val="Calibri"/>
      <family val="2"/>
      <charset val="238"/>
      <scheme val="minor"/>
    </font>
    <font>
      <b/>
      <sz val="10"/>
      <color theme="0" tint="-0.249977111117893"/>
      <name val="Calibri"/>
      <family val="2"/>
      <charset val="238"/>
      <scheme val="minor"/>
    </font>
    <font>
      <b/>
      <sz val="10"/>
      <color theme="1"/>
      <name val="Calibri"/>
      <family val="2"/>
      <charset val="238"/>
      <scheme val="minor"/>
    </font>
    <font>
      <sz val="10"/>
      <name val="Calibri"/>
      <family val="2"/>
      <charset val="238"/>
    </font>
    <font>
      <sz val="10"/>
      <name val="Calibri"/>
      <family val="2"/>
      <scheme val="minor"/>
    </font>
    <font>
      <i/>
      <sz val="11"/>
      <color theme="3" tint="-0.499984740745262"/>
      <name val="Calibri"/>
      <family val="2"/>
      <charset val="238"/>
      <scheme val="minor"/>
    </font>
    <font>
      <i/>
      <sz val="11"/>
      <color theme="0"/>
      <name val="Calibri"/>
      <family val="2"/>
      <charset val="238"/>
      <scheme val="minor"/>
    </font>
    <font>
      <i/>
      <sz val="11"/>
      <color theme="1"/>
      <name val="Calibri"/>
      <family val="2"/>
      <charset val="238"/>
      <scheme val="minor"/>
    </font>
    <font>
      <sz val="11"/>
      <color theme="0" tint="-4.9989318521683403E-2"/>
      <name val="Calibri"/>
      <family val="2"/>
      <scheme val="minor"/>
    </font>
    <font>
      <sz val="11"/>
      <color rgb="FFFF0000"/>
      <name val="Calibri"/>
      <family val="2"/>
      <charset val="238"/>
      <scheme val="minor"/>
    </font>
    <font>
      <sz val="10"/>
      <color theme="0"/>
      <name val="Calibri"/>
      <family val="2"/>
      <scheme val="minor"/>
    </font>
    <font>
      <b/>
      <sz val="11"/>
      <color theme="1"/>
      <name val="Calibri"/>
      <family val="2"/>
      <charset val="238"/>
      <scheme val="minor"/>
    </font>
    <font>
      <sz val="16"/>
      <color theme="1"/>
      <name val="Calibri"/>
      <family val="2"/>
      <charset val="238"/>
      <scheme val="minor"/>
    </font>
    <font>
      <b/>
      <sz val="18"/>
      <color theme="0"/>
      <name val="Calibri"/>
      <family val="2"/>
      <charset val="238"/>
      <scheme val="minor"/>
    </font>
    <font>
      <b/>
      <i/>
      <sz val="22"/>
      <color theme="0"/>
      <name val="Calibri"/>
      <family val="2"/>
      <charset val="238"/>
      <scheme val="minor"/>
    </font>
    <font>
      <b/>
      <i/>
      <sz val="20"/>
      <color theme="0"/>
      <name val="Calibri"/>
      <family val="2"/>
      <charset val="238"/>
      <scheme val="minor"/>
    </font>
    <font>
      <b/>
      <i/>
      <sz val="24"/>
      <color theme="0"/>
      <name val="Calibri"/>
      <family val="2"/>
      <charset val="238"/>
      <scheme val="minor"/>
    </font>
    <font>
      <b/>
      <i/>
      <sz val="18"/>
      <color theme="0"/>
      <name val="Calibri"/>
      <family val="2"/>
      <charset val="238"/>
      <scheme val="minor"/>
    </font>
    <font>
      <sz val="16"/>
      <color theme="1"/>
      <name val="Calibri"/>
      <family val="2"/>
      <scheme val="minor"/>
    </font>
    <font>
      <sz val="10"/>
      <color theme="0" tint="-0.249977111117893"/>
      <name val="Calibri"/>
      <family val="2"/>
      <charset val="238"/>
      <scheme val="minor"/>
    </font>
    <font>
      <sz val="12"/>
      <color theme="1"/>
      <name val="Calibri"/>
      <family val="2"/>
      <charset val="238"/>
      <scheme val="minor"/>
    </font>
    <font>
      <sz val="10.5"/>
      <color theme="3" tint="-0.499984740745262"/>
      <name val="Century Gothic"/>
      <family val="2"/>
      <charset val="238"/>
    </font>
    <font>
      <b/>
      <sz val="10.5"/>
      <color theme="3" tint="-0.499984740745262"/>
      <name val="Century Gothic"/>
      <family val="2"/>
      <charset val="238"/>
    </font>
    <font>
      <sz val="10.5"/>
      <color theme="1"/>
      <name val="Century Gothic"/>
      <family val="2"/>
      <charset val="238"/>
    </font>
    <font>
      <sz val="10.5"/>
      <color theme="1"/>
      <name val="Calibri"/>
      <family val="2"/>
      <scheme val="minor"/>
    </font>
    <font>
      <b/>
      <sz val="12"/>
      <color theme="1"/>
      <name val="Calibri"/>
      <family val="2"/>
      <charset val="238"/>
      <scheme val="minor"/>
    </font>
    <font>
      <u/>
      <sz val="11"/>
      <color theme="10"/>
      <name val="Calibri"/>
      <family val="2"/>
      <charset val="238"/>
      <scheme val="minor"/>
    </font>
    <font>
      <i/>
      <sz val="11"/>
      <color theme="3" tint="-0.499984740745262"/>
      <name val="Century Gothic"/>
      <family val="2"/>
      <charset val="238"/>
    </font>
    <font>
      <b/>
      <sz val="22"/>
      <color theme="0" tint="-4.9989318521683403E-2"/>
      <name val="Century Gothic"/>
      <family val="2"/>
      <charset val="238"/>
    </font>
    <font>
      <i/>
      <sz val="10.5"/>
      <color theme="3" tint="-0.499984740745262"/>
      <name val="Century Gothic"/>
      <family val="2"/>
      <charset val="238"/>
    </font>
    <font>
      <sz val="36"/>
      <color theme="0"/>
      <name val="Calibri"/>
      <family val="2"/>
      <charset val="238"/>
      <scheme val="minor"/>
    </font>
    <font>
      <i/>
      <sz val="20"/>
      <color theme="0"/>
      <name val="Calibri"/>
      <family val="2"/>
      <charset val="238"/>
      <scheme val="minor"/>
    </font>
    <font>
      <sz val="16"/>
      <color theme="0"/>
      <name val="Calibri"/>
      <family val="2"/>
      <charset val="238"/>
      <scheme val="minor"/>
    </font>
    <font>
      <b/>
      <sz val="10.5"/>
      <color theme="0"/>
      <name val="Calibri"/>
      <family val="2"/>
      <charset val="238"/>
      <scheme val="minor"/>
    </font>
  </fonts>
  <fills count="1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3" tint="-0.499984740745262"/>
        <bgColor indexed="64"/>
      </patternFill>
    </fill>
    <fill>
      <patternFill patternType="solid">
        <fgColor theme="0" tint="-4.9989318521683403E-2"/>
        <bgColor theme="0" tint="-0.14999847407452621"/>
      </patternFill>
    </fill>
    <fill>
      <patternFill patternType="solid">
        <fgColor theme="0" tint="-0.34998626667073579"/>
        <bgColor indexed="64"/>
      </patternFill>
    </fill>
    <fill>
      <patternFill patternType="solid">
        <fgColor theme="3"/>
        <bgColor indexed="64"/>
      </patternFill>
    </fill>
    <fill>
      <patternFill patternType="solid">
        <fgColor rgb="FFE4E4E4"/>
        <bgColor indexed="64"/>
      </patternFill>
    </fill>
    <fill>
      <patternFill patternType="solid">
        <fgColor theme="6" tint="0.79998168889431442"/>
        <bgColor indexed="64"/>
      </patternFill>
    </fill>
    <fill>
      <patternFill patternType="solid">
        <fgColor theme="6" tint="0.39997558519241921"/>
        <bgColor indexed="64"/>
      </patternFill>
    </fill>
  </fills>
  <borders count="150">
    <border>
      <left/>
      <right/>
      <top/>
      <bottom/>
      <diagonal/>
    </border>
    <border>
      <left style="thin">
        <color auto="1"/>
      </left>
      <right/>
      <top style="thin">
        <color auto="1"/>
      </top>
      <bottom/>
      <diagonal/>
    </border>
    <border>
      <left/>
      <right/>
      <top style="thin">
        <color auto="1"/>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auto="1"/>
      </right>
      <top style="thin">
        <color indexed="64"/>
      </top>
      <bottom/>
      <diagonal/>
    </border>
    <border>
      <left style="thin">
        <color indexed="64"/>
      </left>
      <right style="thin">
        <color indexed="64"/>
      </right>
      <top/>
      <bottom style="thin">
        <color indexed="64"/>
      </bottom>
      <diagonal/>
    </border>
    <border>
      <left style="thin">
        <color indexed="64"/>
      </left>
      <right style="thin">
        <color auto="1"/>
      </right>
      <top style="thin">
        <color indexed="64"/>
      </top>
      <bottom style="thin">
        <color indexed="64"/>
      </bottom>
      <diagonal/>
    </border>
    <border>
      <left style="thick">
        <color theme="3" tint="-0.24994659260841701"/>
      </left>
      <right/>
      <top style="thick">
        <color theme="3" tint="-0.24994659260841701"/>
      </top>
      <bottom/>
      <diagonal/>
    </border>
    <border>
      <left/>
      <right/>
      <top style="thick">
        <color theme="3" tint="-0.24994659260841701"/>
      </top>
      <bottom/>
      <diagonal/>
    </border>
    <border>
      <left/>
      <right style="thick">
        <color theme="3" tint="-0.24994659260841701"/>
      </right>
      <top style="thick">
        <color theme="3" tint="-0.24994659260841701"/>
      </top>
      <bottom/>
      <diagonal/>
    </border>
    <border>
      <left style="thick">
        <color theme="3" tint="-0.24994659260841701"/>
      </left>
      <right/>
      <top/>
      <bottom/>
      <diagonal/>
    </border>
    <border>
      <left/>
      <right style="thick">
        <color theme="3" tint="-0.24994659260841701"/>
      </right>
      <top/>
      <bottom/>
      <diagonal/>
    </border>
    <border>
      <left style="thin">
        <color auto="1"/>
      </left>
      <right/>
      <top/>
      <bottom style="thick">
        <color theme="3"/>
      </bottom>
      <diagonal/>
    </border>
    <border>
      <left style="thick">
        <color theme="3" tint="-0.24994659260841701"/>
      </left>
      <right/>
      <top/>
      <bottom style="thick">
        <color theme="3" tint="-0.24994659260841701"/>
      </bottom>
      <diagonal/>
    </border>
    <border>
      <left/>
      <right/>
      <top/>
      <bottom style="thick">
        <color theme="3" tint="-0.24994659260841701"/>
      </bottom>
      <diagonal/>
    </border>
    <border>
      <left style="thick">
        <color theme="3" tint="-0.24994659260841701"/>
      </left>
      <right/>
      <top style="thick">
        <color theme="3" tint="-0.24994659260841701"/>
      </top>
      <bottom style="thick">
        <color theme="3" tint="-0.24994659260841701"/>
      </bottom>
      <diagonal/>
    </border>
    <border>
      <left/>
      <right/>
      <top style="thick">
        <color theme="3" tint="-0.24994659260841701"/>
      </top>
      <bottom style="thick">
        <color theme="3" tint="-0.24994659260841701"/>
      </bottom>
      <diagonal/>
    </border>
    <border>
      <left/>
      <right style="thick">
        <color theme="3" tint="-0.24994659260841701"/>
      </right>
      <top style="thick">
        <color theme="3" tint="-0.24994659260841701"/>
      </top>
      <bottom style="thick">
        <color theme="3" tint="-0.24994659260841701"/>
      </bottom>
      <diagonal/>
    </border>
    <border>
      <left style="medium">
        <color theme="3" tint="-0.24994659260841701"/>
      </left>
      <right/>
      <top style="medium">
        <color theme="3" tint="-0.24994659260841701"/>
      </top>
      <bottom/>
      <diagonal/>
    </border>
    <border>
      <left/>
      <right/>
      <top style="medium">
        <color theme="3" tint="-0.24994659260841701"/>
      </top>
      <bottom/>
      <diagonal/>
    </border>
    <border>
      <left/>
      <right style="medium">
        <color theme="3" tint="-0.24994659260841701"/>
      </right>
      <top style="medium">
        <color theme="3" tint="-0.24994659260841701"/>
      </top>
      <bottom/>
      <diagonal/>
    </border>
    <border>
      <left style="medium">
        <color theme="3" tint="-0.24994659260841701"/>
      </left>
      <right/>
      <top/>
      <bottom/>
      <diagonal/>
    </border>
    <border>
      <left/>
      <right style="medium">
        <color theme="3" tint="-0.24994659260841701"/>
      </right>
      <top/>
      <bottom/>
      <diagonal/>
    </border>
    <border>
      <left style="medium">
        <color theme="3" tint="-0.24994659260841701"/>
      </left>
      <right/>
      <top/>
      <bottom style="medium">
        <color theme="3" tint="-0.24994659260841701"/>
      </bottom>
      <diagonal/>
    </border>
    <border>
      <left/>
      <right/>
      <top/>
      <bottom style="medium">
        <color theme="3" tint="-0.24994659260841701"/>
      </bottom>
      <diagonal/>
    </border>
    <border>
      <left style="medium">
        <color theme="3" tint="-0.24994659260841701"/>
      </left>
      <right/>
      <top style="medium">
        <color theme="3" tint="-0.24994659260841701"/>
      </top>
      <bottom style="medium">
        <color theme="3" tint="-0.24994659260841701"/>
      </bottom>
      <diagonal/>
    </border>
    <border>
      <left/>
      <right/>
      <top style="medium">
        <color theme="3" tint="-0.24994659260841701"/>
      </top>
      <bottom style="medium">
        <color theme="3" tint="-0.24994659260841701"/>
      </bottom>
      <diagonal/>
    </border>
    <border>
      <left/>
      <right style="medium">
        <color theme="3" tint="-0.24994659260841701"/>
      </right>
      <top style="medium">
        <color theme="3" tint="-0.24994659260841701"/>
      </top>
      <bottom style="medium">
        <color theme="3" tint="-0.24994659260841701"/>
      </bottom>
      <diagonal/>
    </border>
    <border>
      <left style="medium">
        <color theme="3" tint="-0.24994659260841701"/>
      </left>
      <right/>
      <top style="thin">
        <color indexed="64"/>
      </top>
      <bottom style="thin">
        <color indexed="64"/>
      </bottom>
      <diagonal/>
    </border>
    <border>
      <left style="medium">
        <color theme="3" tint="-0.24994659260841701"/>
      </left>
      <right/>
      <top style="thin">
        <color auto="1"/>
      </top>
      <bottom/>
      <diagonal/>
    </border>
    <border>
      <left style="medium">
        <color theme="3" tint="-0.24994659260841701"/>
      </left>
      <right/>
      <top/>
      <bottom style="thin">
        <color indexed="64"/>
      </bottom>
      <diagonal/>
    </border>
    <border>
      <left style="medium">
        <color theme="3"/>
      </left>
      <right/>
      <top/>
      <bottom/>
      <diagonal/>
    </border>
    <border>
      <left style="medium">
        <color theme="3"/>
      </left>
      <right/>
      <top/>
      <bottom style="medium">
        <color theme="3"/>
      </bottom>
      <diagonal/>
    </border>
    <border>
      <left style="medium">
        <color theme="3" tint="-0.499984740745262"/>
      </left>
      <right/>
      <top style="medium">
        <color theme="3" tint="-0.499984740745262"/>
      </top>
      <bottom style="medium">
        <color theme="3" tint="-0.499984740745262"/>
      </bottom>
      <diagonal/>
    </border>
    <border>
      <left/>
      <right/>
      <top style="medium">
        <color theme="3" tint="-0.499984740745262"/>
      </top>
      <bottom style="medium">
        <color theme="3" tint="-0.499984740745262"/>
      </bottom>
      <diagonal/>
    </border>
    <border>
      <left/>
      <right style="medium">
        <color theme="3" tint="-0.499984740745262"/>
      </right>
      <top style="medium">
        <color theme="3" tint="-0.499984740745262"/>
      </top>
      <bottom style="medium">
        <color theme="3" tint="-0.499984740745262"/>
      </bottom>
      <diagonal/>
    </border>
    <border>
      <left/>
      <right style="medium">
        <color theme="3" tint="-0.499984740745262"/>
      </right>
      <top/>
      <bottom/>
      <diagonal/>
    </border>
    <border>
      <left style="medium">
        <color theme="3" tint="-0.499984740745262"/>
      </left>
      <right/>
      <top style="medium">
        <color theme="3" tint="-0.499984740745262"/>
      </top>
      <bottom/>
      <diagonal/>
    </border>
    <border>
      <left/>
      <right/>
      <top style="medium">
        <color theme="3" tint="-0.499984740745262"/>
      </top>
      <bottom/>
      <diagonal/>
    </border>
    <border>
      <left/>
      <right style="medium">
        <color theme="3" tint="-0.499984740745262"/>
      </right>
      <top style="medium">
        <color theme="3" tint="-0.499984740745262"/>
      </top>
      <bottom/>
      <diagonal/>
    </border>
    <border>
      <left style="medium">
        <color theme="3" tint="-0.499984740745262"/>
      </left>
      <right/>
      <top/>
      <bottom/>
      <diagonal/>
    </border>
    <border>
      <left style="medium">
        <color theme="3" tint="-0.499984740745262"/>
      </left>
      <right/>
      <top/>
      <bottom style="medium">
        <color theme="3" tint="-0.499984740745262"/>
      </bottom>
      <diagonal/>
    </border>
    <border>
      <left/>
      <right/>
      <top/>
      <bottom style="medium">
        <color theme="3" tint="-0.499984740745262"/>
      </bottom>
      <diagonal/>
    </border>
    <border>
      <left style="thick">
        <color theme="3" tint="-0.499984740745262"/>
      </left>
      <right/>
      <top/>
      <bottom/>
      <diagonal/>
    </border>
    <border>
      <left/>
      <right style="thick">
        <color theme="3" tint="-0.499984740745262"/>
      </right>
      <top/>
      <bottom/>
      <diagonal/>
    </border>
    <border>
      <left style="thick">
        <color theme="3" tint="-0.499984740745262"/>
      </left>
      <right/>
      <top/>
      <bottom style="thick">
        <color theme="3" tint="-0.499984740745262"/>
      </bottom>
      <diagonal/>
    </border>
    <border>
      <left/>
      <right/>
      <top/>
      <bottom style="thick">
        <color theme="3" tint="-0.499984740745262"/>
      </bottom>
      <diagonal/>
    </border>
    <border>
      <left/>
      <right style="thick">
        <color theme="3" tint="-0.499984740745262"/>
      </right>
      <top/>
      <bottom style="thick">
        <color theme="3" tint="-0.499984740745262"/>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ck">
        <color theme="3" tint="-0.499984740745262"/>
      </left>
      <right/>
      <top style="thick">
        <color theme="3" tint="-0.499984740745262"/>
      </top>
      <bottom style="thick">
        <color theme="3" tint="-0.499984740745262"/>
      </bottom>
      <diagonal/>
    </border>
    <border>
      <left/>
      <right/>
      <top style="thick">
        <color theme="3" tint="-0.499984740745262"/>
      </top>
      <bottom style="thick">
        <color theme="3" tint="-0.499984740745262"/>
      </bottom>
      <diagonal/>
    </border>
    <border>
      <left/>
      <right style="thick">
        <color theme="3" tint="-0.499984740745262"/>
      </right>
      <top style="thick">
        <color theme="3" tint="-0.499984740745262"/>
      </top>
      <bottom style="thick">
        <color theme="3" tint="-0.499984740745262"/>
      </bottom>
      <diagonal/>
    </border>
    <border>
      <left style="thick">
        <color theme="3" tint="-0.499984740745262"/>
      </left>
      <right/>
      <top style="thick">
        <color theme="3" tint="-0.499984740745262"/>
      </top>
      <bottom/>
      <diagonal/>
    </border>
    <border>
      <left/>
      <right/>
      <top style="thick">
        <color theme="3" tint="-0.499984740745262"/>
      </top>
      <bottom/>
      <diagonal/>
    </border>
    <border>
      <left/>
      <right style="thick">
        <color theme="3" tint="-0.499984740745262"/>
      </right>
      <top style="thick">
        <color theme="3" tint="-0.499984740745262"/>
      </top>
      <bottom/>
      <diagonal/>
    </border>
    <border>
      <left style="thin">
        <color theme="3" tint="-0.499984740745262"/>
      </left>
      <right style="thin">
        <color theme="3" tint="-0.499984740745262"/>
      </right>
      <top style="thin">
        <color theme="3" tint="-0.499984740745262"/>
      </top>
      <bottom style="thin">
        <color theme="3" tint="-0.499984740745262"/>
      </bottom>
      <diagonal/>
    </border>
    <border>
      <left style="thin">
        <color theme="3" tint="-0.499984740745262"/>
      </left>
      <right/>
      <top style="thin">
        <color theme="3" tint="-0.499984740745262"/>
      </top>
      <bottom style="thin">
        <color theme="3" tint="-0.499984740745262"/>
      </bottom>
      <diagonal/>
    </border>
    <border>
      <left/>
      <right/>
      <top style="thin">
        <color theme="3" tint="-0.499984740745262"/>
      </top>
      <bottom style="thin">
        <color theme="3" tint="-0.499984740745262"/>
      </bottom>
      <diagonal/>
    </border>
    <border>
      <left style="medium">
        <color theme="3" tint="-0.24994659260841701"/>
      </left>
      <right/>
      <top/>
      <bottom style="medium">
        <color theme="3" tint="-0.499984740745262"/>
      </bottom>
      <diagonal/>
    </border>
    <border>
      <left/>
      <right style="thin">
        <color theme="3" tint="-0.499984740745262"/>
      </right>
      <top style="thin">
        <color theme="3" tint="-0.499984740745262"/>
      </top>
      <bottom style="thin">
        <color theme="3" tint="-0.499984740745262"/>
      </bottom>
      <diagonal/>
    </border>
    <border>
      <left style="thin">
        <color auto="1"/>
      </left>
      <right style="thin">
        <color theme="3" tint="-0.499984740745262"/>
      </right>
      <top style="thin">
        <color auto="1"/>
      </top>
      <bottom/>
      <diagonal/>
    </border>
    <border>
      <left style="thin">
        <color indexed="64"/>
      </left>
      <right style="thin">
        <color theme="3" tint="-0.499984740745262"/>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thick">
        <color theme="3" tint="-0.499984740745262"/>
      </bottom>
      <diagonal/>
    </border>
    <border>
      <left/>
      <right style="thick">
        <color theme="3" tint="-0.499984740745262"/>
      </right>
      <top/>
      <bottom style="medium">
        <color indexed="64"/>
      </bottom>
      <diagonal/>
    </border>
    <border>
      <left style="medium">
        <color theme="3" tint="-0.499984740745262"/>
      </left>
      <right/>
      <top style="thin">
        <color theme="3" tint="-0.499984740745262"/>
      </top>
      <bottom/>
      <diagonal/>
    </border>
    <border>
      <left style="medium">
        <color indexed="64"/>
      </left>
      <right/>
      <top/>
      <bottom/>
      <diagonal/>
    </border>
    <border>
      <left/>
      <right style="medium">
        <color indexed="64"/>
      </right>
      <top/>
      <bottom style="medium">
        <color indexed="64"/>
      </bottom>
      <diagonal/>
    </border>
    <border>
      <left/>
      <right/>
      <top style="thin">
        <color theme="3" tint="-0.499984740745262"/>
      </top>
      <bottom/>
      <diagonal/>
    </border>
    <border>
      <left/>
      <right style="medium">
        <color theme="3" tint="-0.499984740745262"/>
      </right>
      <top style="thin">
        <color theme="3" tint="-0.499984740745262"/>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medium">
        <color indexed="64"/>
      </right>
      <top/>
      <bottom style="thin">
        <color theme="0" tint="-0.249977111117893"/>
      </bottom>
      <diagonal/>
    </border>
    <border>
      <left style="medium">
        <color indexed="64"/>
      </left>
      <right/>
      <top/>
      <bottom style="thin">
        <color theme="0" tint="-0.249977111117893"/>
      </bottom>
      <diagonal/>
    </border>
    <border>
      <left/>
      <right/>
      <top/>
      <bottom style="thin">
        <color theme="0" tint="-0.249977111117893"/>
      </bottom>
      <diagonal/>
    </border>
    <border>
      <left/>
      <right style="thin">
        <color theme="3" tint="-0.499984740745262"/>
      </right>
      <top style="thin">
        <color theme="3" tint="-0.499984740745262"/>
      </top>
      <bottom/>
      <diagonal/>
    </border>
    <border>
      <left/>
      <right style="medium">
        <color theme="3" tint="-0.499984740745262"/>
      </right>
      <top/>
      <bottom style="thin">
        <color theme="0" tint="-0.249977111117893"/>
      </bottom>
      <diagonal/>
    </border>
    <border>
      <left style="medium">
        <color theme="3" tint="-0.499984740745262"/>
      </left>
      <right/>
      <top style="thin">
        <color theme="0" tint="-0.249977111117893"/>
      </top>
      <bottom style="thin">
        <color theme="0" tint="-0.249977111117893"/>
      </bottom>
      <diagonal/>
    </border>
    <border>
      <left style="medium">
        <color theme="3" tint="-0.499984740745262"/>
      </left>
      <right style="thin">
        <color theme="1"/>
      </right>
      <top/>
      <bottom style="medium">
        <color theme="3" tint="-0.499984740745262"/>
      </bottom>
      <diagonal/>
    </border>
    <border>
      <left style="thin">
        <color theme="1"/>
      </left>
      <right style="thin">
        <color theme="1"/>
      </right>
      <top/>
      <bottom style="medium">
        <color theme="3" tint="-0.499984740745262"/>
      </bottom>
      <diagonal/>
    </border>
    <border>
      <left style="thin">
        <color theme="1"/>
      </left>
      <right style="thin">
        <color theme="1"/>
      </right>
      <top/>
      <bottom/>
      <diagonal/>
    </border>
    <border>
      <left style="thin">
        <color theme="1"/>
      </left>
      <right/>
      <top/>
      <bottom/>
      <diagonal/>
    </border>
    <border>
      <left style="thin">
        <color theme="1"/>
      </left>
      <right style="thin">
        <color theme="1"/>
      </right>
      <top style="thin">
        <color theme="1"/>
      </top>
      <bottom/>
      <diagonal/>
    </border>
    <border>
      <left style="thin">
        <color theme="1"/>
      </left>
      <right/>
      <top style="thin">
        <color theme="1"/>
      </top>
      <bottom/>
      <diagonal/>
    </border>
    <border>
      <left style="thin">
        <color auto="1"/>
      </left>
      <right style="thin">
        <color auto="1"/>
      </right>
      <top style="medium">
        <color theme="3" tint="-0.499984740745262"/>
      </top>
      <bottom/>
      <diagonal/>
    </border>
    <border>
      <left style="thin">
        <color indexed="64"/>
      </left>
      <right/>
      <top style="medium">
        <color theme="3" tint="-0.499984740745262"/>
      </top>
      <bottom/>
      <diagonal/>
    </border>
    <border>
      <left style="thin">
        <color theme="3" tint="-0.499984740745262"/>
      </left>
      <right/>
      <top style="thin">
        <color indexed="64"/>
      </top>
      <bottom style="thin">
        <color theme="3" tint="-0.499984740745262"/>
      </bottom>
      <diagonal/>
    </border>
    <border>
      <left/>
      <right/>
      <top style="thin">
        <color indexed="64"/>
      </top>
      <bottom style="thin">
        <color theme="3" tint="-0.499984740745262"/>
      </bottom>
      <diagonal/>
    </border>
    <border>
      <left/>
      <right/>
      <top style="thin">
        <color theme="0" tint="-0.249977111117893"/>
      </top>
      <bottom style="medium">
        <color theme="3" tint="-0.499984740745262"/>
      </bottom>
      <diagonal/>
    </border>
    <border>
      <left/>
      <right style="medium">
        <color indexed="64"/>
      </right>
      <top/>
      <bottom style="medium">
        <color theme="3" tint="-0.499984740745262"/>
      </bottom>
      <diagonal/>
    </border>
    <border>
      <left style="medium">
        <color indexed="64"/>
      </left>
      <right/>
      <top style="thin">
        <color theme="0" tint="-0.249977111117893"/>
      </top>
      <bottom style="medium">
        <color theme="3" tint="-0.499984740745262"/>
      </bottom>
      <diagonal/>
    </border>
    <border>
      <left/>
      <right style="medium">
        <color indexed="64"/>
      </right>
      <top style="thin">
        <color theme="0" tint="-0.249977111117893"/>
      </top>
      <bottom style="medium">
        <color theme="3" tint="-0.499984740745262"/>
      </bottom>
      <diagonal/>
    </border>
    <border>
      <left style="thin">
        <color theme="1"/>
      </left>
      <right style="thin">
        <color theme="1"/>
      </right>
      <top style="thin">
        <color indexed="64"/>
      </top>
      <bottom style="medium">
        <color indexed="64"/>
      </bottom>
      <diagonal/>
    </border>
    <border>
      <left style="medium">
        <color indexed="64"/>
      </left>
      <right/>
      <top style="thin">
        <color theme="0" tint="-0.249977111117893"/>
      </top>
      <bottom style="medium">
        <color indexed="64"/>
      </bottom>
      <diagonal/>
    </border>
    <border>
      <left/>
      <right style="medium">
        <color theme="3" tint="-0.499984740745262"/>
      </right>
      <top/>
      <bottom style="medium">
        <color indexed="64"/>
      </bottom>
      <diagonal/>
    </border>
    <border>
      <left style="thin">
        <color theme="3" tint="-0.499984740745262"/>
      </left>
      <right/>
      <top style="thin">
        <color theme="3" tint="-0.499984740745262"/>
      </top>
      <bottom/>
      <diagonal/>
    </border>
    <border>
      <left style="thin">
        <color theme="3" tint="-0.499984740745262"/>
      </left>
      <right/>
      <top/>
      <bottom/>
      <diagonal/>
    </border>
    <border>
      <left/>
      <right style="thin">
        <color theme="3" tint="-0.499984740745262"/>
      </right>
      <top/>
      <bottom/>
      <diagonal/>
    </border>
    <border>
      <left style="thin">
        <color theme="3" tint="-0.499984740745262"/>
      </left>
      <right/>
      <top/>
      <bottom style="thin">
        <color theme="3" tint="-0.499984740745262"/>
      </bottom>
      <diagonal/>
    </border>
    <border>
      <left/>
      <right/>
      <top/>
      <bottom style="thin">
        <color theme="3" tint="-0.499984740745262"/>
      </bottom>
      <diagonal/>
    </border>
    <border>
      <left/>
      <right style="thin">
        <color theme="3" tint="-0.499984740745262"/>
      </right>
      <top/>
      <bottom style="thin">
        <color theme="3" tint="-0.499984740745262"/>
      </bottom>
      <diagonal/>
    </border>
    <border>
      <left style="medium">
        <color indexed="64"/>
      </left>
      <right style="thin">
        <color theme="1"/>
      </right>
      <top/>
      <bottom/>
      <diagonal/>
    </border>
    <border>
      <left style="medium">
        <color theme="3" tint="-0.499984740745262"/>
      </left>
      <right style="thin">
        <color theme="1"/>
      </right>
      <top/>
      <bottom/>
      <diagonal/>
    </border>
    <border>
      <left style="thin">
        <color theme="1"/>
      </left>
      <right/>
      <top/>
      <bottom style="thin">
        <color indexed="64"/>
      </bottom>
      <diagonal/>
    </border>
    <border>
      <left/>
      <right style="thin">
        <color theme="1"/>
      </right>
      <top/>
      <bottom style="thin">
        <color indexed="64"/>
      </bottom>
      <diagonal/>
    </border>
    <border>
      <left style="thin">
        <color theme="1"/>
      </left>
      <right/>
      <top/>
      <bottom style="thin">
        <color theme="1"/>
      </bottom>
      <diagonal/>
    </border>
    <border>
      <left/>
      <right/>
      <top/>
      <bottom style="thin">
        <color theme="1"/>
      </bottom>
      <diagonal/>
    </border>
    <border>
      <left/>
      <right style="medium">
        <color theme="3" tint="-0.499984740745262"/>
      </right>
      <top/>
      <bottom style="thin">
        <color theme="1"/>
      </bottom>
      <diagonal/>
    </border>
    <border>
      <left style="thin">
        <color theme="1"/>
      </left>
      <right style="medium">
        <color indexed="64"/>
      </right>
      <top/>
      <bottom/>
      <diagonal/>
    </border>
    <border>
      <left style="medium">
        <color indexed="64"/>
      </left>
      <right style="thin">
        <color theme="1"/>
      </right>
      <top/>
      <bottom style="medium">
        <color theme="3" tint="-0.499984740745262"/>
      </bottom>
      <diagonal/>
    </border>
    <border>
      <left style="thin">
        <color theme="1"/>
      </left>
      <right style="medium">
        <color indexed="64"/>
      </right>
      <top/>
      <bottom style="medium">
        <color theme="3" tint="-0.499984740745262"/>
      </bottom>
      <diagonal/>
    </border>
    <border>
      <left style="medium">
        <color indexed="64"/>
      </left>
      <right style="thin">
        <color auto="1"/>
      </right>
      <top style="medium">
        <color theme="3" tint="-0.499984740745262"/>
      </top>
      <bottom/>
      <diagonal/>
    </border>
    <border>
      <left style="thin">
        <color indexed="64"/>
      </left>
      <right style="medium">
        <color indexed="64"/>
      </right>
      <top style="medium">
        <color theme="3" tint="-0.499984740745262"/>
      </top>
      <bottom/>
      <diagonal/>
    </border>
    <border>
      <left style="medium">
        <color indexed="64"/>
      </left>
      <right style="thin">
        <color auto="1"/>
      </right>
      <top/>
      <bottom/>
      <diagonal/>
    </border>
    <border>
      <left style="thin">
        <color auto="1"/>
      </left>
      <right style="medium">
        <color indexed="64"/>
      </right>
      <top/>
      <bottom/>
      <diagonal/>
    </border>
    <border>
      <left style="thin">
        <color theme="1"/>
      </left>
      <right style="thin">
        <color theme="1"/>
      </right>
      <top style="thin">
        <color theme="3" tint="-0.499984740745262"/>
      </top>
      <bottom/>
      <diagonal/>
    </border>
    <border>
      <left style="medium">
        <color indexed="64"/>
      </left>
      <right style="thin">
        <color auto="1"/>
      </right>
      <top/>
      <bottom style="medium">
        <color indexed="64"/>
      </bottom>
      <diagonal/>
    </border>
    <border>
      <left style="thin">
        <color indexed="64"/>
      </left>
      <right style="thin">
        <color indexed="64"/>
      </right>
      <top/>
      <bottom style="medium">
        <color indexed="64"/>
      </bottom>
      <diagonal/>
    </border>
    <border>
      <left style="thin">
        <color auto="1"/>
      </left>
      <right style="medium">
        <color indexed="64"/>
      </right>
      <top/>
      <bottom style="medium">
        <color indexed="64"/>
      </bottom>
      <diagonal/>
    </border>
    <border>
      <left style="thick">
        <color theme="3"/>
      </left>
      <right/>
      <top/>
      <bottom/>
      <diagonal/>
    </border>
    <border>
      <left/>
      <right style="thick">
        <color theme="3"/>
      </right>
      <top/>
      <bottom/>
      <diagonal/>
    </border>
    <border>
      <left style="thin">
        <color theme="3" tint="-0.24994659260841701"/>
      </left>
      <right/>
      <top style="thin">
        <color theme="3" tint="-0.24994659260841701"/>
      </top>
      <bottom/>
      <diagonal/>
    </border>
    <border>
      <left/>
      <right/>
      <top style="thin">
        <color theme="3" tint="-0.24994659260841701"/>
      </top>
      <bottom/>
      <diagonal/>
    </border>
    <border>
      <left style="thin">
        <color auto="1"/>
      </left>
      <right/>
      <top style="thin">
        <color theme="3" tint="-0.24994659260841701"/>
      </top>
      <bottom/>
      <diagonal/>
    </border>
    <border>
      <left/>
      <right style="thick">
        <color theme="3" tint="-0.24994659260841701"/>
      </right>
      <top style="thin">
        <color theme="3" tint="-0.24994659260841701"/>
      </top>
      <bottom/>
      <diagonal/>
    </border>
    <border>
      <left style="thick">
        <color theme="3"/>
      </left>
      <right/>
      <top/>
      <bottom style="thick">
        <color theme="3"/>
      </bottom>
      <diagonal/>
    </border>
    <border>
      <left/>
      <right/>
      <top/>
      <bottom style="thick">
        <color theme="3"/>
      </bottom>
      <diagonal/>
    </border>
    <border>
      <left style="thin">
        <color theme="3" tint="-0.24994659260841701"/>
      </left>
      <right/>
      <top/>
      <bottom style="thick">
        <color theme="3"/>
      </bottom>
      <diagonal/>
    </border>
    <border>
      <left/>
      <right style="thick">
        <color theme="3" tint="-0.24994659260841701"/>
      </right>
      <top/>
      <bottom style="thick">
        <color theme="3" tint="-0.24994659260841701"/>
      </bottom>
      <diagonal/>
    </border>
    <border>
      <left style="thin">
        <color theme="3" tint="-0.24994659260841701"/>
      </left>
      <right/>
      <top/>
      <bottom/>
      <diagonal/>
    </border>
    <border>
      <left/>
      <right style="medium">
        <color theme="3" tint="-0.499984740745262"/>
      </right>
      <top/>
      <bottom style="medium">
        <color theme="3" tint="-0.499984740745262"/>
      </bottom>
      <diagonal/>
    </border>
    <border>
      <left style="thin">
        <color theme="3" tint="-0.499984740745262"/>
      </left>
      <right style="thin">
        <color theme="3" tint="-0.499984740745262"/>
      </right>
      <top style="thin">
        <color theme="3" tint="-0.499984740745262"/>
      </top>
      <bottom/>
      <diagonal/>
    </border>
    <border>
      <left style="thin">
        <color theme="3" tint="-0.499984740745262"/>
      </left>
      <right style="thin">
        <color theme="3" tint="-0.499984740745262"/>
      </right>
      <top/>
      <bottom/>
      <diagonal/>
    </border>
    <border>
      <left style="thin">
        <color theme="3" tint="-0.499984740745262"/>
      </left>
      <right style="thin">
        <color theme="3" tint="-0.499984740745262"/>
      </right>
      <top/>
      <bottom style="thin">
        <color theme="3" tint="-0.499984740745262"/>
      </bottom>
      <diagonal/>
    </border>
  </borders>
  <cellStyleXfs count="6">
    <xf numFmtId="0" fontId="0" fillId="0" borderId="0"/>
    <xf numFmtId="44" fontId="4" fillId="0" borderId="0" applyFont="0" applyFill="0" applyBorder="0" applyAlignment="0" applyProtection="0"/>
    <xf numFmtId="9" fontId="4" fillId="0" borderId="0" applyFont="0" applyFill="0" applyBorder="0" applyAlignment="0" applyProtection="0"/>
    <xf numFmtId="0" fontId="18" fillId="0" borderId="0" applyNumberFormat="0" applyFill="0" applyBorder="0" applyAlignment="0" applyProtection="0"/>
    <xf numFmtId="0" fontId="24" fillId="0" borderId="0"/>
    <xf numFmtId="44" fontId="4" fillId="0" borderId="0" applyFont="0" applyFill="0" applyBorder="0" applyAlignment="0" applyProtection="0"/>
  </cellStyleXfs>
  <cellXfs count="868">
    <xf numFmtId="0" fontId="0" fillId="0" borderId="0" xfId="0"/>
    <xf numFmtId="0" fontId="0" fillId="2" borderId="0" xfId="0" applyFill="1"/>
    <xf numFmtId="0" fontId="0" fillId="3" borderId="0" xfId="0" applyFill="1"/>
    <xf numFmtId="0" fontId="7" fillId="3" borderId="0" xfId="0" applyFont="1" applyFill="1"/>
    <xf numFmtId="0" fontId="7" fillId="2" borderId="0" xfId="0" applyFont="1" applyFill="1" applyBorder="1"/>
    <xf numFmtId="0" fontId="6" fillId="4" borderId="2" xfId="0" applyFont="1" applyFill="1" applyBorder="1" applyAlignment="1">
      <alignment horizontal="center" vertical="center"/>
    </xf>
    <xf numFmtId="0" fontId="10" fillId="2" borderId="0" xfId="1" applyNumberFormat="1" applyFont="1" applyFill="1" applyBorder="1" applyAlignment="1">
      <alignment horizontal="center" vertical="center"/>
    </xf>
    <xf numFmtId="2" fontId="10" fillId="2" borderId="0" xfId="0" applyNumberFormat="1" applyFont="1" applyFill="1" applyBorder="1" applyAlignment="1">
      <alignment horizontal="center" vertical="center"/>
    </xf>
    <xf numFmtId="14" fontId="13" fillId="2" borderId="0" xfId="0" applyNumberFormat="1" applyFont="1" applyFill="1" applyBorder="1"/>
    <xf numFmtId="0" fontId="15" fillId="2" borderId="0" xfId="0" applyFont="1" applyFill="1" applyBorder="1"/>
    <xf numFmtId="0" fontId="13" fillId="2" borderId="0" xfId="0" applyFont="1" applyFill="1" applyBorder="1" applyAlignment="1">
      <alignment horizontal="center" vertical="center"/>
    </xf>
    <xf numFmtId="0" fontId="13" fillId="2" borderId="0" xfId="0" applyFont="1" applyFill="1" applyBorder="1" applyAlignment="1"/>
    <xf numFmtId="2" fontId="6" fillId="2" borderId="0" xfId="0" applyNumberFormat="1" applyFont="1" applyFill="1" applyBorder="1" applyAlignment="1">
      <alignment horizontal="center" vertical="center"/>
    </xf>
    <xf numFmtId="0" fontId="6" fillId="2" borderId="0" xfId="0" applyFont="1" applyFill="1" applyBorder="1" applyAlignment="1">
      <alignment vertical="center"/>
    </xf>
    <xf numFmtId="0" fontId="6" fillId="2" borderId="3" xfId="0" applyFont="1" applyFill="1" applyBorder="1" applyAlignment="1">
      <alignment vertical="center"/>
    </xf>
    <xf numFmtId="0" fontId="6" fillId="2" borderId="10" xfId="0" applyFont="1" applyFill="1" applyBorder="1" applyAlignment="1">
      <alignment vertical="center"/>
    </xf>
    <xf numFmtId="0" fontId="0" fillId="2" borderId="7" xfId="0" applyFill="1" applyBorder="1"/>
    <xf numFmtId="0" fontId="0" fillId="2" borderId="8" xfId="0" applyFill="1" applyBorder="1"/>
    <xf numFmtId="0" fontId="6" fillId="2" borderId="13" xfId="0" applyFont="1" applyFill="1" applyBorder="1" applyAlignment="1">
      <alignment horizontal="center" vertical="center"/>
    </xf>
    <xf numFmtId="9" fontId="6" fillId="2" borderId="7" xfId="2" applyFont="1" applyFill="1" applyBorder="1" applyAlignment="1">
      <alignment horizontal="center" vertical="center"/>
    </xf>
    <xf numFmtId="0" fontId="6" fillId="2" borderId="12" xfId="0" applyFont="1" applyFill="1" applyBorder="1" applyAlignment="1">
      <alignment horizontal="center" vertical="center"/>
    </xf>
    <xf numFmtId="9" fontId="6" fillId="2" borderId="12" xfId="2" applyFont="1" applyFill="1" applyBorder="1" applyAlignment="1">
      <alignment horizontal="center" vertical="center"/>
    </xf>
    <xf numFmtId="0" fontId="0" fillId="2" borderId="2" xfId="0" applyFill="1" applyBorder="1" applyAlignment="1">
      <alignment horizontal="center" vertical="center"/>
    </xf>
    <xf numFmtId="0" fontId="0" fillId="2" borderId="0" xfId="0" applyFill="1" applyBorder="1" applyAlignment="1"/>
    <xf numFmtId="2" fontId="0" fillId="2" borderId="0" xfId="0" applyNumberFormat="1" applyFill="1" applyBorder="1" applyAlignment="1">
      <alignment vertical="center"/>
    </xf>
    <xf numFmtId="9" fontId="0" fillId="2" borderId="0" xfId="2" applyFont="1" applyFill="1" applyBorder="1"/>
    <xf numFmtId="0" fontId="3" fillId="2" borderId="0" xfId="0" applyFont="1" applyFill="1" applyBorder="1"/>
    <xf numFmtId="0" fontId="0" fillId="2" borderId="0" xfId="0" applyFill="1" applyBorder="1" applyAlignment="1">
      <alignment vertical="center"/>
    </xf>
    <xf numFmtId="0" fontId="15" fillId="2" borderId="7" xfId="0" applyFont="1" applyFill="1" applyBorder="1"/>
    <xf numFmtId="9" fontId="6" fillId="2" borderId="0" xfId="2" applyFont="1" applyFill="1" applyBorder="1" applyAlignment="1">
      <alignment horizontal="center" vertical="center"/>
    </xf>
    <xf numFmtId="0" fontId="13" fillId="2" borderId="7" xfId="0" applyFont="1" applyFill="1" applyBorder="1"/>
    <xf numFmtId="0" fontId="0" fillId="2" borderId="3" xfId="0" applyFill="1" applyBorder="1"/>
    <xf numFmtId="0" fontId="0" fillId="2" borderId="15" xfId="0" applyFill="1" applyBorder="1" applyAlignment="1">
      <alignment horizontal="center" vertical="center"/>
    </xf>
    <xf numFmtId="164" fontId="10" fillId="2" borderId="0" xfId="0" applyNumberFormat="1" applyFont="1" applyFill="1" applyBorder="1" applyAlignment="1">
      <alignment horizontal="center" vertical="center"/>
    </xf>
    <xf numFmtId="0" fontId="3" fillId="2" borderId="0" xfId="0" applyFont="1" applyFill="1" applyBorder="1" applyAlignment="1">
      <alignment horizontal="center" vertical="center"/>
    </xf>
    <xf numFmtId="9" fontId="3" fillId="2" borderId="0" xfId="2" applyFont="1" applyFill="1" applyBorder="1" applyAlignment="1">
      <alignment horizontal="center"/>
    </xf>
    <xf numFmtId="10" fontId="3" fillId="2" borderId="0" xfId="2" applyNumberFormat="1" applyFont="1" applyFill="1" applyBorder="1" applyAlignment="1">
      <alignment horizontal="center"/>
    </xf>
    <xf numFmtId="2" fontId="3" fillId="2" borderId="0" xfId="0" applyNumberFormat="1" applyFont="1" applyFill="1" applyBorder="1" applyAlignment="1">
      <alignment horizontal="center" vertical="center"/>
    </xf>
    <xf numFmtId="0" fontId="14" fillId="2" borderId="10" xfId="0" applyFont="1" applyFill="1" applyBorder="1" applyAlignment="1">
      <alignment horizontal="left" vertical="center"/>
    </xf>
    <xf numFmtId="0" fontId="6" fillId="4" borderId="12" xfId="0" applyFont="1" applyFill="1" applyBorder="1" applyAlignment="1">
      <alignment horizontal="center" vertical="center"/>
    </xf>
    <xf numFmtId="0" fontId="19" fillId="2" borderId="0" xfId="0" applyFont="1" applyFill="1" applyBorder="1"/>
    <xf numFmtId="0" fontId="0" fillId="2" borderId="0" xfId="0" applyFill="1" applyBorder="1" applyAlignment="1">
      <alignment horizontal="center" vertical="center"/>
    </xf>
    <xf numFmtId="0" fontId="6" fillId="2" borderId="14" xfId="0" applyFont="1" applyFill="1" applyBorder="1" applyAlignment="1">
      <alignment horizontal="center" vertical="center"/>
    </xf>
    <xf numFmtId="14" fontId="13" fillId="2" borderId="0" xfId="0" applyNumberFormat="1" applyFont="1" applyFill="1" applyBorder="1" applyAlignment="1"/>
    <xf numFmtId="9" fontId="6" fillId="2" borderId="14" xfId="2" applyFont="1" applyFill="1" applyBorder="1" applyAlignment="1">
      <alignment horizontal="center" vertical="center"/>
    </xf>
    <xf numFmtId="0" fontId="0" fillId="2" borderId="0" xfId="0" applyFont="1" applyFill="1" applyBorder="1"/>
    <xf numFmtId="9" fontId="6" fillId="4" borderId="13" xfId="2" applyFont="1" applyFill="1" applyBorder="1" applyAlignment="1">
      <alignment horizontal="center" vertical="center"/>
    </xf>
    <xf numFmtId="1" fontId="10" fillId="2" borderId="0" xfId="0" applyNumberFormat="1" applyFont="1" applyFill="1" applyBorder="1" applyAlignment="1">
      <alignment horizontal="center" vertical="center"/>
    </xf>
    <xf numFmtId="0" fontId="10" fillId="2" borderId="0" xfId="0" applyFont="1" applyFill="1" applyBorder="1" applyAlignment="1">
      <alignment vertical="center"/>
    </xf>
    <xf numFmtId="0" fontId="10" fillId="2" borderId="0" xfId="1" applyNumberFormat="1" applyFont="1" applyFill="1" applyBorder="1" applyAlignment="1">
      <alignment vertical="center"/>
    </xf>
    <xf numFmtId="0" fontId="20" fillId="2" borderId="0" xfId="0" applyFont="1" applyFill="1" applyBorder="1"/>
    <xf numFmtId="0" fontId="20" fillId="2" borderId="0" xfId="0" applyFont="1" applyFill="1" applyBorder="1" applyAlignment="1">
      <alignment horizontal="center"/>
    </xf>
    <xf numFmtId="0" fontId="17" fillId="2" borderId="0" xfId="0" applyFont="1" applyFill="1" applyBorder="1" applyAlignment="1">
      <alignment horizontal="center" vertical="center" wrapText="1"/>
    </xf>
    <xf numFmtId="0" fontId="17" fillId="2" borderId="0"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10"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1" xfId="0" applyFont="1" applyFill="1" applyBorder="1" applyAlignment="1">
      <alignment horizontal="center" vertical="center"/>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1" fontId="0" fillId="2" borderId="9" xfId="0" applyNumberFormat="1" applyFill="1" applyBorder="1" applyAlignment="1">
      <alignment horizontal="center" vertical="center"/>
    </xf>
    <xf numFmtId="0" fontId="0" fillId="2" borderId="1" xfId="0" applyNumberFormat="1" applyFill="1" applyBorder="1" applyAlignment="1">
      <alignment horizontal="center" vertical="center"/>
    </xf>
    <xf numFmtId="0" fontId="0" fillId="2" borderId="7" xfId="0" applyNumberFormat="1" applyFill="1" applyBorder="1" applyAlignment="1">
      <alignment horizontal="center" vertical="center"/>
    </xf>
    <xf numFmtId="0" fontId="0" fillId="2" borderId="3" xfId="0" applyNumberFormat="1" applyFill="1" applyBorder="1" applyAlignment="1">
      <alignment horizontal="center" vertical="center"/>
    </xf>
    <xf numFmtId="0" fontId="22" fillId="2" borderId="0" xfId="0" applyFont="1" applyFill="1" applyBorder="1"/>
    <xf numFmtId="0" fontId="22" fillId="2" borderId="3" xfId="0" applyFont="1" applyFill="1" applyBorder="1"/>
    <xf numFmtId="0" fontId="23" fillId="2" borderId="0" xfId="0" applyFont="1" applyFill="1" applyBorder="1" applyAlignment="1">
      <alignment horizontal="center" vertical="center"/>
    </xf>
    <xf numFmtId="0" fontId="23" fillId="4" borderId="2" xfId="0" applyFont="1" applyFill="1" applyBorder="1" applyAlignment="1">
      <alignment horizontal="center" vertical="center"/>
    </xf>
    <xf numFmtId="0" fontId="12" fillId="2" borderId="0" xfId="0" applyFont="1" applyFill="1" applyBorder="1" applyAlignment="1">
      <alignment horizontal="center" vertical="center" wrapText="1"/>
    </xf>
    <xf numFmtId="0" fontId="0" fillId="2" borderId="0" xfId="0" applyFill="1" applyAlignment="1"/>
    <xf numFmtId="0" fontId="0" fillId="2" borderId="0" xfId="0" applyFill="1" applyAlignment="1">
      <alignment horizontal="center"/>
    </xf>
    <xf numFmtId="0" fontId="12" fillId="0" borderId="0" xfId="0" applyFont="1" applyAlignment="1">
      <alignment vertical="center" wrapText="1"/>
    </xf>
    <xf numFmtId="0" fontId="12" fillId="2" borderId="0" xfId="0" applyFont="1" applyFill="1" applyBorder="1" applyAlignment="1">
      <alignment vertical="center" wrapText="1"/>
    </xf>
    <xf numFmtId="0" fontId="21" fillId="2" borderId="21" xfId="0" applyFont="1" applyFill="1" applyBorder="1" applyAlignment="1">
      <alignment horizontal="center" vertical="center"/>
    </xf>
    <xf numFmtId="0" fontId="0" fillId="2" borderId="0" xfId="0" applyFill="1" applyBorder="1"/>
    <xf numFmtId="0" fontId="6" fillId="2" borderId="8" xfId="0" applyFont="1" applyFill="1" applyBorder="1" applyAlignment="1">
      <alignment horizontal="center" vertical="center"/>
    </xf>
    <xf numFmtId="0" fontId="20" fillId="2" borderId="0" xfId="0" applyFont="1" applyFill="1" applyBorder="1" applyAlignment="1">
      <alignment horizontal="center" vertical="center"/>
    </xf>
    <xf numFmtId="2" fontId="20" fillId="2" borderId="0" xfId="0" applyNumberFormat="1" applyFont="1" applyFill="1" applyBorder="1" applyAlignment="1">
      <alignment horizontal="center" vertical="center"/>
    </xf>
    <xf numFmtId="0" fontId="10"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0" fillId="2" borderId="3" xfId="0" applyFill="1" applyBorder="1" applyAlignment="1">
      <alignment horizontal="center" vertical="center"/>
    </xf>
    <xf numFmtId="0" fontId="0" fillId="2" borderId="1" xfId="0" applyFill="1" applyBorder="1" applyAlignment="1">
      <alignment horizontal="center" vertical="center"/>
    </xf>
    <xf numFmtId="0" fontId="0" fillId="2" borderId="7" xfId="0" applyFill="1" applyBorder="1" applyAlignment="1">
      <alignment horizontal="center" vertical="center"/>
    </xf>
    <xf numFmtId="2" fontId="0" fillId="2" borderId="0" xfId="0" applyNumberFormat="1" applyFill="1" applyBorder="1" applyAlignment="1">
      <alignment horizontal="center" vertical="center"/>
    </xf>
    <xf numFmtId="0" fontId="0" fillId="2" borderId="9" xfId="0" applyFill="1" applyBorder="1" applyAlignment="1">
      <alignment horizontal="center" vertical="center"/>
    </xf>
    <xf numFmtId="0" fontId="13" fillId="2" borderId="0" xfId="0" applyFont="1" applyFill="1" applyBorder="1"/>
    <xf numFmtId="4" fontId="6" fillId="2" borderId="12" xfId="0" applyNumberFormat="1" applyFont="1" applyFill="1" applyBorder="1" applyAlignment="1">
      <alignment horizontal="center" vertical="center"/>
    </xf>
    <xf numFmtId="0" fontId="7" fillId="2" borderId="19" xfId="0" applyFont="1" applyFill="1" applyBorder="1"/>
    <xf numFmtId="0" fontId="7" fillId="2" borderId="20" xfId="0" applyFont="1" applyFill="1" applyBorder="1"/>
    <xf numFmtId="0" fontId="7" fillId="2" borderId="23" xfId="0" applyFont="1" applyFill="1" applyBorder="1"/>
    <xf numFmtId="0" fontId="7" fillId="4" borderId="0" xfId="0" applyFont="1" applyFill="1" applyBorder="1"/>
    <xf numFmtId="0" fontId="7" fillId="4" borderId="20" xfId="0" applyFont="1" applyFill="1" applyBorder="1"/>
    <xf numFmtId="0" fontId="0" fillId="2" borderId="30" xfId="0" applyFill="1" applyBorder="1"/>
    <xf numFmtId="0" fontId="0" fillId="2" borderId="31" xfId="0" applyFill="1" applyBorder="1"/>
    <xf numFmtId="0" fontId="6" fillId="2" borderId="0" xfId="0" applyFont="1" applyFill="1" applyBorder="1"/>
    <xf numFmtId="0" fontId="6" fillId="2" borderId="0" xfId="0" applyFont="1" applyFill="1" applyBorder="1" applyAlignment="1">
      <alignment horizontal="left"/>
    </xf>
    <xf numFmtId="0" fontId="6" fillId="2" borderId="0" xfId="0" applyFont="1" applyFill="1" applyBorder="1" applyAlignment="1">
      <alignment horizontal="right"/>
    </xf>
    <xf numFmtId="9" fontId="0" fillId="2" borderId="0" xfId="0" applyNumberFormat="1" applyFill="1" applyBorder="1"/>
    <xf numFmtId="0" fontId="20" fillId="2" borderId="30" xfId="0" applyFont="1" applyFill="1" applyBorder="1"/>
    <xf numFmtId="0" fontId="20" fillId="2" borderId="31" xfId="0" applyFont="1" applyFill="1" applyBorder="1"/>
    <xf numFmtId="0" fontId="0" fillId="2" borderId="32" xfId="0" applyFill="1" applyBorder="1"/>
    <xf numFmtId="0" fontId="0" fillId="2" borderId="33" xfId="0" applyFill="1" applyBorder="1"/>
    <xf numFmtId="0" fontId="22" fillId="2" borderId="30" xfId="0" applyFont="1" applyFill="1" applyBorder="1"/>
    <xf numFmtId="0" fontId="22" fillId="2" borderId="39" xfId="0" applyFont="1" applyFill="1" applyBorder="1"/>
    <xf numFmtId="0" fontId="10" fillId="2" borderId="0" xfId="0" applyFont="1" applyFill="1" applyBorder="1" applyAlignment="1">
      <alignment horizontal="left" vertical="center"/>
    </xf>
    <xf numFmtId="0" fontId="10" fillId="2" borderId="0" xfId="1" applyNumberFormat="1" applyFont="1" applyFill="1" applyBorder="1" applyAlignment="1">
      <alignment horizontal="left" vertical="center"/>
    </xf>
    <xf numFmtId="0" fontId="14" fillId="7" borderId="5" xfId="0" applyFont="1" applyFill="1" applyBorder="1" applyAlignment="1">
      <alignment horizontal="center" vertical="center"/>
    </xf>
    <xf numFmtId="0" fontId="14" fillId="7" borderId="15" xfId="0" applyFont="1" applyFill="1" applyBorder="1" applyAlignment="1">
      <alignment horizontal="center" vertical="center"/>
    </xf>
    <xf numFmtId="0" fontId="11" fillId="7" borderId="15" xfId="0" applyFont="1" applyFill="1" applyBorder="1" applyAlignment="1">
      <alignment horizontal="center" vertical="center" wrapText="1"/>
    </xf>
    <xf numFmtId="0" fontId="11" fillId="7" borderId="0" xfId="0" applyFont="1" applyFill="1" applyBorder="1" applyAlignment="1">
      <alignment vertical="center"/>
    </xf>
    <xf numFmtId="0" fontId="11" fillId="7" borderId="0" xfId="0" applyFont="1" applyFill="1" applyBorder="1" applyAlignment="1">
      <alignment horizontal="center" vertical="center"/>
    </xf>
    <xf numFmtId="0" fontId="14" fillId="7" borderId="2" xfId="0" applyFont="1" applyFill="1" applyBorder="1" applyAlignment="1">
      <alignment horizontal="center" vertical="center"/>
    </xf>
    <xf numFmtId="0" fontId="14" fillId="7" borderId="11" xfId="0" applyFont="1" applyFill="1" applyBorder="1" applyAlignment="1">
      <alignment horizontal="center" vertical="center"/>
    </xf>
    <xf numFmtId="0" fontId="14" fillId="7" borderId="4" xfId="0" applyFont="1" applyFill="1" applyBorder="1" applyAlignment="1">
      <alignment horizontal="center" vertical="center" wrapText="1"/>
    </xf>
    <xf numFmtId="0" fontId="14" fillId="7" borderId="5" xfId="0" applyFont="1" applyFill="1" applyBorder="1" applyAlignment="1">
      <alignment horizontal="center" vertical="center" wrapText="1"/>
    </xf>
    <xf numFmtId="0" fontId="11" fillId="7" borderId="9" xfId="0" applyFont="1" applyFill="1" applyBorder="1" applyAlignment="1">
      <alignment horizontal="center" vertical="center" wrapText="1"/>
    </xf>
    <xf numFmtId="0" fontId="14" fillId="7" borderId="4" xfId="0" applyFont="1" applyFill="1" applyBorder="1" applyAlignment="1">
      <alignment horizontal="center" vertical="center"/>
    </xf>
    <xf numFmtId="0" fontId="14" fillId="7" borderId="6" xfId="0" applyFont="1" applyFill="1" applyBorder="1" applyAlignment="1">
      <alignment horizontal="center" vertical="center"/>
    </xf>
    <xf numFmtId="0" fontId="14" fillId="7" borderId="0" xfId="0" applyFont="1" applyFill="1" applyBorder="1" applyAlignment="1">
      <alignment horizontal="center" vertical="center"/>
    </xf>
    <xf numFmtId="0" fontId="16" fillId="7" borderId="5" xfId="0" applyFont="1" applyFill="1" applyBorder="1" applyAlignment="1">
      <alignment horizontal="center" vertical="center"/>
    </xf>
    <xf numFmtId="4" fontId="6" fillId="2" borderId="0" xfId="0" applyNumberFormat="1" applyFont="1" applyFill="1" applyBorder="1" applyAlignment="1">
      <alignment horizontal="center" vertical="center"/>
    </xf>
    <xf numFmtId="4" fontId="6" fillId="4" borderId="12" xfId="0" applyNumberFormat="1" applyFont="1" applyFill="1" applyBorder="1" applyAlignment="1">
      <alignment horizontal="center" vertical="center"/>
    </xf>
    <xf numFmtId="4" fontId="6" fillId="2" borderId="3" xfId="0" applyNumberFormat="1" applyFont="1" applyFill="1" applyBorder="1" applyAlignment="1">
      <alignment horizontal="center" vertical="center"/>
    </xf>
    <xf numFmtId="4" fontId="6" fillId="4" borderId="14" xfId="0" applyNumberFormat="1" applyFont="1" applyFill="1" applyBorder="1" applyAlignment="1">
      <alignment horizontal="center" vertical="center"/>
    </xf>
    <xf numFmtId="4" fontId="6" fillId="2" borderId="13" xfId="0" applyNumberFormat="1" applyFont="1" applyFill="1" applyBorder="1" applyAlignment="1">
      <alignment horizontal="center" vertical="center"/>
    </xf>
    <xf numFmtId="4" fontId="6" fillId="2" borderId="14" xfId="0" applyNumberFormat="1" applyFont="1" applyFill="1" applyBorder="1" applyAlignment="1">
      <alignment horizontal="center" vertical="center"/>
    </xf>
    <xf numFmtId="4" fontId="6" fillId="2" borderId="0" xfId="0" applyNumberFormat="1" applyFont="1" applyFill="1" applyBorder="1"/>
    <xf numFmtId="3" fontId="6" fillId="2" borderId="0" xfId="0" applyNumberFormat="1" applyFont="1" applyFill="1" applyBorder="1"/>
    <xf numFmtId="4" fontId="10" fillId="2" borderId="0" xfId="0" applyNumberFormat="1" applyFont="1" applyFill="1" applyBorder="1" applyAlignment="1">
      <alignment horizontal="center" vertical="center"/>
    </xf>
    <xf numFmtId="4" fontId="11" fillId="7" borderId="0" xfId="0" applyNumberFormat="1" applyFont="1" applyFill="1" applyBorder="1" applyAlignment="1">
      <alignment horizontal="center" vertical="center"/>
    </xf>
    <xf numFmtId="4" fontId="20" fillId="2" borderId="0" xfId="0" applyNumberFormat="1" applyFont="1" applyFill="1" applyBorder="1" applyAlignment="1">
      <alignment horizontal="center" vertical="center"/>
    </xf>
    <xf numFmtId="4" fontId="20" fillId="2" borderId="8" xfId="0" applyNumberFormat="1" applyFont="1" applyFill="1" applyBorder="1" applyAlignment="1">
      <alignment horizontal="center" vertical="center"/>
    </xf>
    <xf numFmtId="4" fontId="20" fillId="2" borderId="3" xfId="0" applyNumberFormat="1" applyFont="1" applyFill="1" applyBorder="1" applyAlignment="1">
      <alignment horizontal="center" vertical="center"/>
    </xf>
    <xf numFmtId="4" fontId="20" fillId="2" borderId="10" xfId="0" applyNumberFormat="1" applyFont="1" applyFill="1" applyBorder="1" applyAlignment="1">
      <alignment horizontal="center" vertical="center"/>
    </xf>
    <xf numFmtId="4" fontId="6" fillId="2" borderId="8" xfId="0" applyNumberFormat="1" applyFont="1" applyFill="1" applyBorder="1" applyAlignment="1">
      <alignment horizontal="center" vertical="center"/>
    </xf>
    <xf numFmtId="4" fontId="6" fillId="4" borderId="3" xfId="0" applyNumberFormat="1" applyFont="1" applyFill="1" applyBorder="1" applyAlignment="1">
      <alignment horizontal="center" vertical="center"/>
    </xf>
    <xf numFmtId="4" fontId="0" fillId="2" borderId="10" xfId="0" applyNumberFormat="1" applyFill="1" applyBorder="1" applyAlignment="1">
      <alignment horizontal="center" vertical="center"/>
    </xf>
    <xf numFmtId="3" fontId="0" fillId="4" borderId="1" xfId="0" applyNumberFormat="1" applyFill="1" applyBorder="1" applyAlignment="1">
      <alignment horizontal="center" vertical="center"/>
    </xf>
    <xf numFmtId="3" fontId="0" fillId="4" borderId="7" xfId="0" applyNumberFormat="1" applyFill="1" applyBorder="1" applyAlignment="1">
      <alignment horizontal="center" vertical="center"/>
    </xf>
    <xf numFmtId="3" fontId="0" fillId="4" borderId="9" xfId="0" applyNumberFormat="1" applyFill="1" applyBorder="1" applyAlignment="1">
      <alignment horizontal="center" vertical="center"/>
    </xf>
    <xf numFmtId="3" fontId="11" fillId="8" borderId="0" xfId="0" applyNumberFormat="1" applyFont="1" applyFill="1" applyBorder="1" applyAlignment="1">
      <alignment horizontal="center" vertical="center"/>
    </xf>
    <xf numFmtId="4" fontId="11" fillId="8" borderId="0" xfId="0" applyNumberFormat="1" applyFont="1" applyFill="1" applyBorder="1" applyAlignment="1">
      <alignment horizontal="center" vertical="center"/>
    </xf>
    <xf numFmtId="4" fontId="6" fillId="4" borderId="9" xfId="0" applyNumberFormat="1" applyFont="1" applyFill="1" applyBorder="1" applyAlignment="1">
      <alignment horizontal="center" vertical="center"/>
    </xf>
    <xf numFmtId="4" fontId="6" fillId="2" borderId="7" xfId="0" applyNumberFormat="1" applyFont="1" applyFill="1" applyBorder="1" applyAlignment="1">
      <alignment horizontal="center" vertical="center"/>
    </xf>
    <xf numFmtId="4" fontId="23" fillId="2" borderId="0" xfId="0" applyNumberFormat="1" applyFont="1" applyFill="1" applyBorder="1" applyAlignment="1">
      <alignment horizontal="center" vertical="center"/>
    </xf>
    <xf numFmtId="4" fontId="23" fillId="4" borderId="3" xfId="0" applyNumberFormat="1" applyFont="1" applyFill="1" applyBorder="1" applyAlignment="1">
      <alignment horizontal="center" vertical="center"/>
    </xf>
    <xf numFmtId="2" fontId="20" fillId="2" borderId="0" xfId="0" applyNumberFormat="1" applyFont="1" applyFill="1" applyBorder="1" applyAlignment="1">
      <alignment horizontal="center" vertical="center"/>
    </xf>
    <xf numFmtId="0" fontId="13" fillId="5" borderId="42" xfId="0" applyFont="1" applyFill="1" applyBorder="1" applyAlignment="1">
      <alignment horizontal="center"/>
    </xf>
    <xf numFmtId="0" fontId="6" fillId="2" borderId="0" xfId="0" applyFont="1" applyFill="1" applyBorder="1" applyAlignment="1">
      <alignment horizontal="center" vertical="center"/>
    </xf>
    <xf numFmtId="0" fontId="10" fillId="2" borderId="0" xfId="0" applyFont="1" applyFill="1" applyBorder="1" applyAlignment="1">
      <alignment horizontal="center" vertical="center"/>
    </xf>
    <xf numFmtId="2" fontId="20" fillId="2" borderId="0" xfId="0" applyNumberFormat="1" applyFont="1" applyFill="1" applyBorder="1" applyAlignment="1">
      <alignment horizontal="center" vertical="center"/>
    </xf>
    <xf numFmtId="0" fontId="20" fillId="2" borderId="0" xfId="0" applyFont="1" applyFill="1" applyBorder="1" applyAlignment="1">
      <alignment horizontal="center" vertical="center"/>
    </xf>
    <xf numFmtId="0" fontId="11" fillId="7" borderId="0" xfId="0" applyFont="1" applyFill="1" applyBorder="1" applyAlignment="1">
      <alignment horizontal="center" vertical="center"/>
    </xf>
    <xf numFmtId="0" fontId="6" fillId="2" borderId="7" xfId="0" applyFont="1" applyFill="1" applyBorder="1" applyAlignment="1">
      <alignment horizontal="center" vertical="center"/>
    </xf>
    <xf numFmtId="2" fontId="0" fillId="2" borderId="0" xfId="0" applyNumberFormat="1" applyFill="1" applyBorder="1" applyAlignment="1">
      <alignment horizontal="center" vertical="center"/>
    </xf>
    <xf numFmtId="0" fontId="14" fillId="2" borderId="3" xfId="0" applyFont="1" applyFill="1" applyBorder="1" applyAlignment="1">
      <alignment horizontal="left" vertical="center"/>
    </xf>
    <xf numFmtId="0" fontId="10" fillId="2" borderId="0" xfId="0" applyFont="1" applyFill="1" applyBorder="1" applyAlignment="1">
      <alignment horizontal="left" vertical="center"/>
    </xf>
    <xf numFmtId="0" fontId="10" fillId="2" borderId="0" xfId="1" applyNumberFormat="1" applyFont="1" applyFill="1" applyBorder="1" applyAlignment="1">
      <alignment horizontal="left" vertical="center"/>
    </xf>
    <xf numFmtId="0" fontId="13" fillId="2" borderId="0" xfId="0" applyFont="1" applyFill="1" applyBorder="1"/>
    <xf numFmtId="0" fontId="6" fillId="4" borderId="2" xfId="0" applyNumberFormat="1" applyFont="1" applyFill="1" applyBorder="1" applyAlignment="1">
      <alignment horizontal="center" vertical="center"/>
    </xf>
    <xf numFmtId="0" fontId="20" fillId="2" borderId="7" xfId="0" applyFont="1" applyFill="1" applyBorder="1" applyAlignment="1">
      <alignment horizontal="center" vertical="center"/>
    </xf>
    <xf numFmtId="4" fontId="20" fillId="2" borderId="7" xfId="0" applyNumberFormat="1" applyFont="1" applyFill="1" applyBorder="1" applyAlignment="1">
      <alignment horizontal="center" vertical="center"/>
    </xf>
    <xf numFmtId="0" fontId="33" fillId="4" borderId="0" xfId="0" applyFont="1" applyFill="1" applyBorder="1"/>
    <xf numFmtId="0" fontId="34" fillId="4" borderId="19" xfId="0" applyFont="1" applyFill="1" applyBorder="1"/>
    <xf numFmtId="0" fontId="35" fillId="2" borderId="30" xfId="0" applyFont="1" applyFill="1" applyBorder="1" applyAlignment="1">
      <alignment vertical="center"/>
    </xf>
    <xf numFmtId="0" fontId="33" fillId="2" borderId="40" xfId="0" applyFont="1" applyFill="1" applyBorder="1"/>
    <xf numFmtId="0" fontId="33" fillId="2" borderId="30" xfId="0" applyFont="1" applyFill="1" applyBorder="1"/>
    <xf numFmtId="0" fontId="33" fillId="2" borderId="41" xfId="0" applyFont="1" applyFill="1" applyBorder="1"/>
    <xf numFmtId="0" fontId="33" fillId="2" borderId="19" xfId="0" applyFont="1" applyFill="1" applyBorder="1" applyAlignment="1">
      <alignment vertical="top"/>
    </xf>
    <xf numFmtId="0" fontId="31" fillId="2" borderId="19" xfId="0" applyFont="1" applyFill="1" applyBorder="1" applyAlignment="1">
      <alignment vertical="top"/>
    </xf>
    <xf numFmtId="0" fontId="31" fillId="2" borderId="19" xfId="0" applyFont="1" applyFill="1" applyBorder="1"/>
    <xf numFmtId="0" fontId="0" fillId="3" borderId="0" xfId="0" applyFill="1" applyAlignment="1"/>
    <xf numFmtId="0" fontId="10" fillId="0" borderId="0" xfId="4" applyFont="1" applyBorder="1" applyAlignment="1">
      <alignment horizontal="right" vertical="center"/>
    </xf>
    <xf numFmtId="0" fontId="37" fillId="2" borderId="0" xfId="0" applyFont="1" applyFill="1" applyBorder="1"/>
    <xf numFmtId="0" fontId="40" fillId="9" borderId="0" xfId="4" applyFont="1" applyFill="1" applyBorder="1" applyAlignment="1">
      <alignment horizontal="center" vertical="center"/>
    </xf>
    <xf numFmtId="0" fontId="0" fillId="3" borderId="2" xfId="0" applyFill="1" applyBorder="1" applyAlignment="1"/>
    <xf numFmtId="0" fontId="0" fillId="3" borderId="2" xfId="0" applyFill="1" applyBorder="1" applyAlignment="1">
      <alignment horizontal="center"/>
    </xf>
    <xf numFmtId="0" fontId="0" fillId="3" borderId="2" xfId="0" applyFill="1" applyBorder="1"/>
    <xf numFmtId="0" fontId="38" fillId="5" borderId="0" xfId="0" applyFont="1" applyFill="1" applyBorder="1" applyAlignment="1">
      <alignment horizontal="left" vertical="center"/>
    </xf>
    <xf numFmtId="0" fontId="40" fillId="9" borderId="0" xfId="4" applyFont="1" applyFill="1" applyBorder="1" applyAlignment="1">
      <alignment horizontal="left" vertical="center"/>
    </xf>
    <xf numFmtId="0" fontId="10" fillId="0" borderId="0" xfId="4" applyFont="1" applyBorder="1" applyAlignment="1">
      <alignment horizontal="left" vertical="center" wrapText="1"/>
    </xf>
    <xf numFmtId="0" fontId="39" fillId="6" borderId="0" xfId="4" applyNumberFormat="1" applyFont="1" applyFill="1" applyBorder="1" applyAlignment="1">
      <alignment horizontal="left" vertical="center"/>
    </xf>
    <xf numFmtId="0" fontId="39" fillId="6" borderId="0" xfId="4" applyNumberFormat="1" applyFont="1" applyFill="1" applyBorder="1" applyAlignment="1">
      <alignment horizontal="center" vertical="center"/>
    </xf>
    <xf numFmtId="0" fontId="37" fillId="2" borderId="52" xfId="0" applyFont="1" applyFill="1" applyBorder="1"/>
    <xf numFmtId="0" fontId="0" fillId="2" borderId="53" xfId="0" applyFill="1" applyBorder="1"/>
    <xf numFmtId="0" fontId="0" fillId="2" borderId="52" xfId="0" applyFill="1" applyBorder="1"/>
    <xf numFmtId="0" fontId="0" fillId="2" borderId="54" xfId="0" applyFill="1" applyBorder="1"/>
    <xf numFmtId="0" fontId="10" fillId="0" borderId="55" xfId="4" applyFont="1" applyBorder="1" applyAlignment="1">
      <alignment horizontal="left" vertical="center" wrapText="1"/>
    </xf>
    <xf numFmtId="0" fontId="10" fillId="0" borderId="55" xfId="4" applyFont="1" applyBorder="1" applyAlignment="1">
      <alignment horizontal="right" vertical="center"/>
    </xf>
    <xf numFmtId="0" fontId="0" fillId="2" borderId="55" xfId="0" applyFill="1" applyBorder="1"/>
    <xf numFmtId="0" fontId="0" fillId="2" borderId="56" xfId="0" applyFill="1" applyBorder="1"/>
    <xf numFmtId="0" fontId="0" fillId="2" borderId="49" xfId="0" applyFill="1" applyBorder="1"/>
    <xf numFmtId="0" fontId="0" fillId="2" borderId="45" xfId="0" applyFill="1" applyBorder="1"/>
    <xf numFmtId="0" fontId="0" fillId="2" borderId="50" xfId="0" applyFill="1" applyBorder="1"/>
    <xf numFmtId="0" fontId="0" fillId="2" borderId="51" xfId="0" applyFill="1" applyBorder="1"/>
    <xf numFmtId="0" fontId="43" fillId="2" borderId="0" xfId="0" applyFont="1" applyFill="1" applyBorder="1"/>
    <xf numFmtId="0" fontId="20" fillId="2" borderId="22" xfId="0" applyFont="1" applyFill="1" applyBorder="1"/>
    <xf numFmtId="0" fontId="13" fillId="2" borderId="49" xfId="0" applyFont="1" applyFill="1" applyBorder="1"/>
    <xf numFmtId="0" fontId="0" fillId="2" borderId="0" xfId="0" applyFill="1" applyBorder="1" applyAlignment="1">
      <alignment horizontal="center" vertical="center"/>
    </xf>
    <xf numFmtId="0" fontId="0" fillId="2" borderId="14" xfId="0" applyFill="1" applyBorder="1" applyAlignment="1">
      <alignment horizontal="right" vertical="center"/>
    </xf>
    <xf numFmtId="0" fontId="13" fillId="5" borderId="46" xfId="0" applyFont="1" applyFill="1" applyBorder="1" applyAlignment="1">
      <alignment horizontal="center"/>
    </xf>
    <xf numFmtId="0" fontId="6" fillId="2" borderId="0" xfId="0" applyFont="1" applyFill="1" applyBorder="1" applyAlignment="1">
      <alignment horizontal="center" vertical="center"/>
    </xf>
    <xf numFmtId="0" fontId="14" fillId="2" borderId="0" xfId="0" applyFont="1" applyFill="1" applyBorder="1" applyAlignment="1">
      <alignment horizontal="left" vertical="center"/>
    </xf>
    <xf numFmtId="0" fontId="14" fillId="2" borderId="8" xfId="0" applyFont="1" applyFill="1" applyBorder="1" applyAlignment="1">
      <alignment horizontal="left" vertical="center"/>
    </xf>
    <xf numFmtId="1" fontId="6" fillId="2" borderId="0" xfId="0" applyNumberFormat="1" applyFont="1" applyFill="1" applyBorder="1" applyAlignment="1">
      <alignment horizontal="center" vertical="center"/>
    </xf>
    <xf numFmtId="3" fontId="6" fillId="4" borderId="12" xfId="0" applyNumberFormat="1" applyFont="1" applyFill="1" applyBorder="1" applyAlignment="1">
      <alignment horizontal="center" vertical="center"/>
    </xf>
    <xf numFmtId="0" fontId="11" fillId="7" borderId="0" xfId="0" applyFont="1" applyFill="1" applyBorder="1" applyAlignment="1">
      <alignment horizontal="center" vertical="center"/>
    </xf>
    <xf numFmtId="0" fontId="20" fillId="2" borderId="0" xfId="0" applyFont="1" applyFill="1" applyBorder="1" applyAlignment="1">
      <alignment horizontal="center" vertical="center"/>
    </xf>
    <xf numFmtId="2" fontId="20" fillId="2" borderId="0" xfId="0" applyNumberFormat="1" applyFont="1" applyFill="1" applyBorder="1" applyAlignment="1">
      <alignment horizontal="center" vertical="center"/>
    </xf>
    <xf numFmtId="0" fontId="10" fillId="2" borderId="0" xfId="0" applyFont="1" applyFill="1" applyBorder="1" applyAlignment="1">
      <alignment horizontal="center" vertical="center"/>
    </xf>
    <xf numFmtId="0" fontId="6" fillId="2" borderId="0" xfId="0" applyFont="1" applyFill="1" applyBorder="1" applyAlignment="1">
      <alignment horizontal="center" vertical="center"/>
    </xf>
    <xf numFmtId="2" fontId="0" fillId="2" borderId="0" xfId="0" applyNumberFormat="1" applyFill="1" applyBorder="1" applyAlignment="1">
      <alignment horizontal="center" vertical="center"/>
    </xf>
    <xf numFmtId="0" fontId="13" fillId="2" borderId="0" xfId="0" applyFont="1" applyFill="1" applyBorder="1"/>
    <xf numFmtId="2" fontId="6" fillId="2" borderId="3" xfId="0" applyNumberFormat="1" applyFont="1" applyFill="1" applyBorder="1" applyAlignment="1">
      <alignment horizontal="center" vertical="center"/>
    </xf>
    <xf numFmtId="165" fontId="6" fillId="2" borderId="14" xfId="2" applyNumberFormat="1" applyFont="1" applyFill="1" applyBorder="1" applyAlignment="1">
      <alignment horizontal="center" vertical="center"/>
    </xf>
    <xf numFmtId="165" fontId="6" fillId="2" borderId="0" xfId="2" applyNumberFormat="1" applyFont="1" applyFill="1" applyBorder="1" applyAlignment="1">
      <alignment horizontal="center" vertical="center"/>
    </xf>
    <xf numFmtId="165" fontId="6" fillId="2" borderId="8" xfId="2" applyNumberFormat="1" applyFont="1" applyFill="1" applyBorder="1" applyAlignment="1">
      <alignment horizontal="center" vertical="center"/>
    </xf>
    <xf numFmtId="165" fontId="6" fillId="2" borderId="10" xfId="2" applyNumberFormat="1" applyFont="1" applyFill="1" applyBorder="1" applyAlignment="1">
      <alignment horizontal="center" vertical="center"/>
    </xf>
    <xf numFmtId="165" fontId="6" fillId="2" borderId="6" xfId="2" applyNumberFormat="1" applyFont="1" applyFill="1" applyBorder="1" applyAlignment="1">
      <alignment horizontal="center" vertical="center"/>
    </xf>
    <xf numFmtId="165" fontId="6" fillId="2" borderId="12" xfId="2" applyNumberFormat="1" applyFont="1" applyFill="1" applyBorder="1" applyAlignment="1">
      <alignment horizontal="center" vertical="center"/>
    </xf>
    <xf numFmtId="0" fontId="46" fillId="2" borderId="0" xfId="0" applyFont="1" applyFill="1" applyBorder="1" applyAlignment="1">
      <alignment horizontal="center" vertical="center"/>
    </xf>
    <xf numFmtId="0" fontId="0" fillId="2" borderId="0" xfId="0" applyFill="1" applyAlignment="1">
      <alignment horizontal="center" vertical="center"/>
    </xf>
    <xf numFmtId="0" fontId="20" fillId="2" borderId="9" xfId="0" applyFont="1" applyFill="1" applyBorder="1" applyAlignment="1">
      <alignment horizontal="center" vertical="center"/>
    </xf>
    <xf numFmtId="0" fontId="6" fillId="2" borderId="0" xfId="0" applyFont="1" applyFill="1" applyBorder="1" applyAlignment="1">
      <alignment horizontal="center" vertical="center"/>
    </xf>
    <xf numFmtId="0" fontId="11" fillId="7" borderId="0" xfId="0" applyFont="1" applyFill="1" applyBorder="1" applyAlignment="1">
      <alignment horizontal="center" vertical="center"/>
    </xf>
    <xf numFmtId="0" fontId="10"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7" xfId="0" applyFont="1" applyFill="1" applyBorder="1" applyAlignment="1">
      <alignment horizontal="center" vertical="center"/>
    </xf>
    <xf numFmtId="4" fontId="20" fillId="2" borderId="2" xfId="0" applyNumberFormat="1" applyFont="1" applyFill="1" applyBorder="1" applyAlignment="1">
      <alignment horizontal="center" vertical="center"/>
    </xf>
    <xf numFmtId="4" fontId="20" fillId="2" borderId="6" xfId="0" applyNumberFormat="1" applyFont="1" applyFill="1" applyBorder="1" applyAlignment="1">
      <alignment horizontal="center" vertical="center"/>
    </xf>
    <xf numFmtId="4" fontId="20" fillId="2" borderId="1" xfId="0" applyNumberFormat="1" applyFont="1" applyFill="1" applyBorder="1" applyAlignment="1">
      <alignment horizontal="center" vertical="center"/>
    </xf>
    <xf numFmtId="4" fontId="20" fillId="2" borderId="9" xfId="0" applyNumberFormat="1" applyFont="1" applyFill="1" applyBorder="1" applyAlignment="1">
      <alignment horizontal="center" vertical="center"/>
    </xf>
    <xf numFmtId="4" fontId="6" fillId="4" borderId="8" xfId="0" applyNumberFormat="1" applyFont="1" applyFill="1" applyBorder="1" applyAlignment="1">
      <alignment horizontal="center" vertical="center"/>
    </xf>
    <xf numFmtId="0" fontId="0" fillId="2" borderId="0" xfId="0" applyFill="1" applyBorder="1" applyAlignment="1">
      <alignment vertical="top"/>
    </xf>
    <xf numFmtId="0" fontId="20" fillId="2" borderId="2" xfId="0" applyFont="1" applyFill="1" applyBorder="1" applyAlignment="1">
      <alignment horizontal="center" vertical="center"/>
    </xf>
    <xf numFmtId="0" fontId="20" fillId="2" borderId="6" xfId="0" applyFont="1" applyFill="1" applyBorder="1" applyAlignment="1">
      <alignment horizontal="center" vertical="center"/>
    </xf>
    <xf numFmtId="2" fontId="6" fillId="2" borderId="1" xfId="2" applyNumberFormat="1" applyFont="1" applyFill="1" applyBorder="1" applyAlignment="1">
      <alignment horizontal="center" vertical="center"/>
    </xf>
    <xf numFmtId="2" fontId="6" fillId="2" borderId="7" xfId="2" applyNumberFormat="1" applyFont="1" applyFill="1" applyBorder="1" applyAlignment="1">
      <alignment horizontal="center" vertical="center"/>
    </xf>
    <xf numFmtId="2" fontId="6" fillId="2" borderId="12" xfId="2" applyNumberFormat="1" applyFont="1" applyFill="1" applyBorder="1" applyAlignment="1">
      <alignment horizontal="center" vertical="center"/>
    </xf>
    <xf numFmtId="0" fontId="0" fillId="2" borderId="12" xfId="0" applyFill="1" applyBorder="1" applyAlignment="1">
      <alignment horizontal="center" vertical="center" wrapText="1"/>
    </xf>
    <xf numFmtId="1" fontId="0" fillId="2" borderId="1" xfId="0" applyNumberFormat="1" applyFill="1" applyBorder="1" applyAlignment="1">
      <alignment horizontal="center" vertical="center"/>
    </xf>
    <xf numFmtId="1" fontId="0" fillId="2" borderId="7" xfId="0" applyNumberFormat="1" applyFill="1" applyBorder="1" applyAlignment="1">
      <alignment horizontal="center" vertical="center"/>
    </xf>
    <xf numFmtId="0" fontId="20" fillId="2" borderId="68" xfId="0" applyFont="1" applyFill="1" applyBorder="1"/>
    <xf numFmtId="0" fontId="20" fillId="2" borderId="51" xfId="0" applyFont="1" applyFill="1" applyBorder="1"/>
    <xf numFmtId="2" fontId="20" fillId="2" borderId="0" xfId="0" applyNumberFormat="1" applyFont="1" applyFill="1" applyBorder="1" applyAlignment="1">
      <alignment horizontal="center" vertical="center"/>
    </xf>
    <xf numFmtId="0" fontId="20" fillId="2" borderId="0" xfId="0" applyFont="1" applyFill="1" applyBorder="1" applyAlignment="1">
      <alignment horizontal="center" vertical="center"/>
    </xf>
    <xf numFmtId="0" fontId="11" fillId="7" borderId="0" xfId="0" applyFont="1" applyFill="1" applyBorder="1" applyAlignment="1">
      <alignment horizontal="center" vertical="center"/>
    </xf>
    <xf numFmtId="0" fontId="11" fillId="8" borderId="0" xfId="0" applyFont="1" applyFill="1" applyBorder="1" applyAlignment="1">
      <alignment vertical="center"/>
    </xf>
    <xf numFmtId="0" fontId="6" fillId="4" borderId="13" xfId="0" applyFont="1" applyFill="1" applyBorder="1" applyAlignment="1">
      <alignment horizontal="center" vertical="center"/>
    </xf>
    <xf numFmtId="2" fontId="6" fillId="2" borderId="12" xfId="0" applyNumberFormat="1" applyFont="1" applyFill="1" applyBorder="1" applyAlignment="1">
      <alignment horizontal="center" vertical="center"/>
    </xf>
    <xf numFmtId="2" fontId="6" fillId="2" borderId="7" xfId="0" applyNumberFormat="1" applyFont="1" applyFill="1" applyBorder="1" applyAlignment="1">
      <alignment horizontal="center" vertical="center"/>
    </xf>
    <xf numFmtId="0" fontId="23" fillId="2" borderId="12" xfId="0" applyFont="1" applyFill="1" applyBorder="1" applyAlignment="1">
      <alignment horizontal="center" vertical="center"/>
    </xf>
    <xf numFmtId="4" fontId="23" fillId="2" borderId="12" xfId="0" applyNumberFormat="1" applyFont="1" applyFill="1" applyBorder="1" applyAlignment="1">
      <alignment horizontal="center" vertical="center"/>
    </xf>
    <xf numFmtId="0" fontId="23" fillId="4" borderId="13" xfId="0" applyFont="1" applyFill="1" applyBorder="1" applyAlignment="1">
      <alignment horizontal="center" vertical="center"/>
    </xf>
    <xf numFmtId="4" fontId="23" fillId="4" borderId="14" xfId="0" applyNumberFormat="1" applyFont="1" applyFill="1" applyBorder="1" applyAlignment="1">
      <alignment horizontal="center" vertical="center"/>
    </xf>
    <xf numFmtId="0" fontId="0" fillId="2" borderId="13" xfId="0" applyFill="1" applyBorder="1" applyAlignment="1">
      <alignment horizontal="right" vertical="center"/>
    </xf>
    <xf numFmtId="0" fontId="0" fillId="2" borderId="12" xfId="0" applyFill="1" applyBorder="1" applyAlignment="1">
      <alignment horizontal="right" vertical="center"/>
    </xf>
    <xf numFmtId="0" fontId="11" fillId="7" borderId="0" xfId="0" applyFont="1" applyFill="1" applyBorder="1" applyAlignment="1">
      <alignment horizontal="center" vertical="center" wrapText="1"/>
    </xf>
    <xf numFmtId="0" fontId="6"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11" fillId="7" borderId="0"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7" xfId="0" applyFont="1" applyFill="1" applyBorder="1" applyAlignment="1">
      <alignment horizontal="center" vertical="center"/>
    </xf>
    <xf numFmtId="0" fontId="16" fillId="7" borderId="37" xfId="0" applyFont="1" applyFill="1" applyBorder="1" applyAlignment="1">
      <alignment horizontal="left" vertical="center"/>
    </xf>
    <xf numFmtId="0" fontId="16" fillId="7" borderId="5" xfId="0" applyFont="1" applyFill="1" applyBorder="1" applyAlignment="1">
      <alignment horizontal="left" vertical="center"/>
    </xf>
    <xf numFmtId="0" fontId="13" fillId="2" borderId="30" xfId="0" applyFont="1" applyFill="1" applyBorder="1"/>
    <xf numFmtId="0" fontId="13" fillId="2" borderId="0" xfId="0" applyFont="1" applyFill="1" applyBorder="1"/>
    <xf numFmtId="0" fontId="13" fillId="2" borderId="39" xfId="0" applyFont="1" applyFill="1" applyBorder="1"/>
    <xf numFmtId="0" fontId="13" fillId="2" borderId="3" xfId="0" applyFont="1" applyFill="1" applyBorder="1"/>
    <xf numFmtId="4" fontId="6" fillId="4" borderId="0" xfId="0" applyNumberFormat="1" applyFont="1" applyFill="1" applyBorder="1" applyAlignment="1">
      <alignment horizontal="center" vertical="center"/>
    </xf>
    <xf numFmtId="4" fontId="6" fillId="4" borderId="7" xfId="0" applyNumberFormat="1" applyFont="1" applyFill="1" applyBorder="1" applyAlignment="1">
      <alignment horizontal="center" vertical="center"/>
    </xf>
    <xf numFmtId="0" fontId="0" fillId="11" borderId="67" xfId="0" applyFill="1" applyBorder="1" applyAlignment="1">
      <alignment horizontal="center" vertical="center"/>
    </xf>
    <xf numFmtId="0" fontId="0" fillId="11" borderId="69" xfId="0" applyFill="1" applyBorder="1" applyAlignment="1">
      <alignment horizontal="center" vertical="center"/>
    </xf>
    <xf numFmtId="0" fontId="0" fillId="11" borderId="65" xfId="0" applyFill="1" applyBorder="1" applyAlignment="1">
      <alignment horizontal="center" vertical="center"/>
    </xf>
    <xf numFmtId="0" fontId="6" fillId="4" borderId="70" xfId="0" applyFont="1" applyFill="1" applyBorder="1" applyAlignment="1">
      <alignment horizontal="center" vertical="center"/>
    </xf>
    <xf numFmtId="0" fontId="14" fillId="7" borderId="71" xfId="0" applyFont="1" applyFill="1" applyBorder="1" applyAlignment="1">
      <alignment horizontal="center" vertical="center"/>
    </xf>
    <xf numFmtId="0" fontId="11" fillId="7" borderId="0" xfId="0" applyFont="1" applyFill="1" applyBorder="1" applyAlignment="1">
      <alignment horizontal="center" vertical="center" wrapText="1"/>
    </xf>
    <xf numFmtId="0" fontId="10" fillId="2" borderId="0"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7" xfId="0" applyFont="1" applyFill="1" applyBorder="1" applyAlignment="1">
      <alignment horizontal="center" vertical="center"/>
    </xf>
    <xf numFmtId="0" fontId="10" fillId="4" borderId="1"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6" xfId="0" applyFont="1" applyFill="1" applyBorder="1" applyAlignment="1">
      <alignment horizontal="center" vertical="center"/>
    </xf>
    <xf numFmtId="0" fontId="0" fillId="3" borderId="0" xfId="0" applyFill="1" applyAlignment="1">
      <alignment horizontal="center"/>
    </xf>
    <xf numFmtId="0" fontId="0" fillId="2" borderId="0" xfId="0" applyFill="1" applyBorder="1" applyAlignment="1">
      <alignment horizontal="center"/>
    </xf>
    <xf numFmtId="4" fontId="10" fillId="4" borderId="1" xfId="0" applyNumberFormat="1" applyFont="1" applyFill="1" applyBorder="1" applyAlignment="1">
      <alignment horizontal="center" vertical="center"/>
    </xf>
    <xf numFmtId="4" fontId="10" fillId="4" borderId="2" xfId="0" applyNumberFormat="1" applyFont="1" applyFill="1" applyBorder="1" applyAlignment="1">
      <alignment horizontal="center" vertical="center"/>
    </xf>
    <xf numFmtId="4" fontId="10" fillId="4" borderId="6" xfId="0" applyNumberFormat="1" applyFont="1" applyFill="1" applyBorder="1" applyAlignment="1">
      <alignment horizontal="center" vertical="center"/>
    </xf>
    <xf numFmtId="2" fontId="0" fillId="2" borderId="13" xfId="0" applyNumberFormat="1" applyFill="1" applyBorder="1" applyAlignment="1">
      <alignment horizontal="center" vertical="center"/>
    </xf>
    <xf numFmtId="2" fontId="0" fillId="2" borderId="12" xfId="0" applyNumberFormat="1" applyFill="1" applyBorder="1" applyAlignment="1">
      <alignment horizontal="center" vertical="center"/>
    </xf>
    <xf numFmtId="0" fontId="0" fillId="2" borderId="13" xfId="0" applyFill="1" applyBorder="1" applyAlignment="1">
      <alignment horizontal="center" vertical="center"/>
    </xf>
    <xf numFmtId="4" fontId="0" fillId="2" borderId="14" xfId="0" applyNumberFormat="1" applyFill="1" applyBorder="1" applyAlignment="1">
      <alignment horizontal="center" vertical="center"/>
    </xf>
    <xf numFmtId="0" fontId="0" fillId="0" borderId="0" xfId="0"/>
    <xf numFmtId="0" fontId="17" fillId="2" borderId="0" xfId="0" applyFont="1" applyFill="1" applyBorder="1" applyAlignment="1">
      <alignment horizontal="center" vertical="center" wrapText="1"/>
    </xf>
    <xf numFmtId="0" fontId="13" fillId="2" borderId="0" xfId="0" applyFont="1" applyFill="1" applyBorder="1"/>
    <xf numFmtId="2" fontId="20" fillId="2" borderId="0" xfId="0" applyNumberFormat="1" applyFont="1" applyFill="1" applyBorder="1" applyAlignment="1">
      <alignment horizontal="center" vertical="center"/>
    </xf>
    <xf numFmtId="0" fontId="20" fillId="2" borderId="0" xfId="0" applyFont="1" applyFill="1" applyBorder="1" applyAlignment="1">
      <alignment horizontal="center" vertical="center"/>
    </xf>
    <xf numFmtId="4" fontId="0" fillId="3" borderId="0" xfId="0" applyNumberFormat="1" applyFill="1"/>
    <xf numFmtId="0" fontId="0" fillId="2" borderId="0" xfId="0" applyFill="1" applyAlignment="1">
      <alignment horizontal="left"/>
    </xf>
    <xf numFmtId="0" fontId="0" fillId="2" borderId="0" xfId="0" applyNumberFormat="1" applyFill="1"/>
    <xf numFmtId="0" fontId="0" fillId="2" borderId="0" xfId="0" applyFill="1" applyAlignment="1">
      <alignment horizontal="left" indent="1"/>
    </xf>
    <xf numFmtId="0" fontId="20" fillId="2" borderId="0" xfId="0" applyFont="1" applyFill="1" applyBorder="1" applyAlignment="1">
      <alignment wrapText="1"/>
    </xf>
    <xf numFmtId="4" fontId="0" fillId="2" borderId="0" xfId="0" applyNumberFormat="1" applyFill="1" applyBorder="1"/>
    <xf numFmtId="4" fontId="20" fillId="2" borderId="0" xfId="0" applyNumberFormat="1" applyFont="1" applyFill="1" applyBorder="1"/>
    <xf numFmtId="4" fontId="20" fillId="2" borderId="51" xfId="0" applyNumberFormat="1" applyFont="1" applyFill="1" applyBorder="1"/>
    <xf numFmtId="0" fontId="43" fillId="2" borderId="58" xfId="0" applyFont="1" applyFill="1" applyBorder="1" applyAlignment="1">
      <alignment horizontal="center"/>
    </xf>
    <xf numFmtId="0" fontId="0" fillId="2" borderId="79" xfId="0" applyFill="1" applyBorder="1"/>
    <xf numFmtId="0" fontId="0" fillId="2" borderId="73" xfId="0" applyFill="1" applyBorder="1"/>
    <xf numFmtId="0" fontId="0" fillId="2" borderId="80" xfId="0" applyFill="1" applyBorder="1"/>
    <xf numFmtId="0" fontId="39" fillId="2" borderId="0" xfId="0" applyFont="1" applyFill="1" applyBorder="1"/>
    <xf numFmtId="0" fontId="0" fillId="3" borderId="0" xfId="0" applyFill="1" applyBorder="1"/>
    <xf numFmtId="0" fontId="13" fillId="2" borderId="0" xfId="0" applyFont="1" applyFill="1" applyBorder="1"/>
    <xf numFmtId="0" fontId="41" fillId="2" borderId="0" xfId="0" applyFont="1" applyFill="1" applyBorder="1" applyAlignment="1">
      <alignment horizontal="center"/>
    </xf>
    <xf numFmtId="3" fontId="0" fillId="2" borderId="0" xfId="1" applyNumberFormat="1" applyFont="1" applyFill="1" applyBorder="1" applyAlignment="1">
      <alignment horizontal="center"/>
    </xf>
    <xf numFmtId="0" fontId="41" fillId="2" borderId="49" xfId="0" applyFont="1" applyFill="1" applyBorder="1" applyAlignment="1">
      <alignment horizontal="center"/>
    </xf>
    <xf numFmtId="0" fontId="9" fillId="4" borderId="81" xfId="0" applyFont="1" applyFill="1" applyBorder="1" applyAlignment="1" applyProtection="1">
      <alignment horizontal="center" vertical="center"/>
      <protection locked="0"/>
    </xf>
    <xf numFmtId="0" fontId="9" fillId="4" borderId="46" xfId="0" applyFont="1" applyFill="1" applyBorder="1" applyAlignment="1" applyProtection="1">
      <alignment horizontal="center" vertical="center"/>
      <protection locked="0"/>
    </xf>
    <xf numFmtId="0" fontId="5" fillId="4" borderId="47" xfId="0" applyFont="1" applyFill="1" applyBorder="1" applyAlignment="1" applyProtection="1">
      <alignment horizontal="center" vertical="center"/>
      <protection locked="0"/>
    </xf>
    <xf numFmtId="0" fontId="9" fillId="4" borderId="47" xfId="0" applyFont="1" applyFill="1" applyBorder="1" applyAlignment="1" applyProtection="1">
      <alignment horizontal="center" vertical="center" wrapText="1"/>
      <protection locked="0"/>
    </xf>
    <xf numFmtId="0" fontId="5" fillId="4" borderId="0" xfId="0" applyFont="1" applyFill="1" applyBorder="1" applyAlignment="1" applyProtection="1">
      <alignment horizontal="center" vertical="center"/>
      <protection locked="0"/>
    </xf>
    <xf numFmtId="4" fontId="5" fillId="4" borderId="47" xfId="0" applyNumberFormat="1" applyFont="1" applyFill="1" applyBorder="1" applyAlignment="1" applyProtection="1">
      <alignment horizontal="center" vertical="center" wrapText="1"/>
      <protection locked="0"/>
    </xf>
    <xf numFmtId="14" fontId="5" fillId="4" borderId="47" xfId="0" applyNumberFormat="1" applyFont="1" applyFill="1" applyBorder="1" applyAlignment="1" applyProtection="1">
      <alignment horizontal="center" vertical="center" wrapText="1"/>
      <protection locked="0"/>
    </xf>
    <xf numFmtId="0" fontId="5" fillId="4" borderId="48" xfId="0" applyFont="1" applyFill="1" applyBorder="1" applyAlignment="1" applyProtection="1">
      <alignment horizontal="center" vertical="center" wrapText="1"/>
      <protection locked="0"/>
    </xf>
    <xf numFmtId="0" fontId="5" fillId="4" borderId="84" xfId="0" applyFont="1" applyFill="1" applyBorder="1" applyAlignment="1" applyProtection="1">
      <alignment horizontal="center" vertical="center"/>
      <protection locked="0"/>
    </xf>
    <xf numFmtId="0" fontId="9" fillId="4" borderId="84" xfId="0" applyFont="1" applyFill="1" applyBorder="1" applyAlignment="1" applyProtection="1">
      <alignment horizontal="center" vertical="center" wrapText="1"/>
      <protection locked="0"/>
    </xf>
    <xf numFmtId="4" fontId="5" fillId="4" borderId="84" xfId="0" applyNumberFormat="1" applyFont="1" applyFill="1" applyBorder="1" applyAlignment="1" applyProtection="1">
      <alignment horizontal="center" vertical="center" wrapText="1"/>
      <protection locked="0"/>
    </xf>
    <xf numFmtId="14" fontId="5" fillId="4" borderId="84" xfId="0" applyNumberFormat="1" applyFont="1" applyFill="1" applyBorder="1" applyAlignment="1" applyProtection="1">
      <alignment horizontal="center" vertical="center" wrapText="1"/>
      <protection locked="0"/>
    </xf>
    <xf numFmtId="0" fontId="5" fillId="4" borderId="85" xfId="0" applyFont="1" applyFill="1" applyBorder="1" applyAlignment="1" applyProtection="1">
      <alignment horizontal="center" vertical="center" wrapText="1"/>
      <protection locked="0"/>
    </xf>
    <xf numFmtId="0" fontId="53" fillId="2" borderId="82" xfId="0" applyFont="1" applyFill="1" applyBorder="1" applyAlignment="1">
      <alignment horizontal="center" vertical="center"/>
    </xf>
    <xf numFmtId="14" fontId="53" fillId="2" borderId="0" xfId="0" applyNumberFormat="1" applyFont="1" applyFill="1" applyBorder="1" applyAlignment="1">
      <alignment vertical="center"/>
    </xf>
    <xf numFmtId="0" fontId="53" fillId="2" borderId="86" xfId="0" applyFont="1" applyFill="1" applyBorder="1" applyAlignment="1">
      <alignment horizontal="center" vertical="center"/>
    </xf>
    <xf numFmtId="14" fontId="53" fillId="2" borderId="87" xfId="0" applyNumberFormat="1" applyFont="1" applyFill="1" applyBorder="1" applyAlignment="1">
      <alignment vertical="center"/>
    </xf>
    <xf numFmtId="0" fontId="53" fillId="2" borderId="89" xfId="0" applyFont="1" applyFill="1" applyBorder="1" applyAlignment="1">
      <alignment horizontal="center" vertical="center"/>
    </xf>
    <xf numFmtId="14" fontId="53" fillId="2" borderId="90" xfId="0" applyNumberFormat="1" applyFont="1" applyFill="1" applyBorder="1" applyAlignment="1">
      <alignment vertical="center"/>
    </xf>
    <xf numFmtId="0" fontId="53" fillId="2" borderId="0" xfId="0" applyFont="1" applyFill="1" applyBorder="1" applyAlignment="1">
      <alignment horizontal="center" vertical="center"/>
    </xf>
    <xf numFmtId="0" fontId="53" fillId="2" borderId="0" xfId="0" applyFont="1" applyFill="1" applyBorder="1" applyAlignment="1">
      <alignment horizontal="left" vertical="center" wrapText="1"/>
    </xf>
    <xf numFmtId="4" fontId="53" fillId="2" borderId="0" xfId="0" applyNumberFormat="1" applyFont="1" applyFill="1" applyBorder="1" applyAlignment="1">
      <alignment horizontal="center" vertical="center"/>
    </xf>
    <xf numFmtId="14" fontId="53" fillId="2" borderId="0" xfId="0" applyNumberFormat="1" applyFont="1" applyFill="1" applyBorder="1" applyAlignment="1">
      <alignment horizontal="center" vertical="center"/>
    </xf>
    <xf numFmtId="0" fontId="53" fillId="2" borderId="87" xfId="0" applyFont="1" applyFill="1" applyBorder="1" applyAlignment="1">
      <alignment horizontal="center" vertical="center"/>
    </xf>
    <xf numFmtId="0" fontId="53" fillId="2" borderId="87" xfId="0" applyFont="1" applyFill="1" applyBorder="1" applyAlignment="1">
      <alignment horizontal="left" vertical="center" wrapText="1"/>
    </xf>
    <xf numFmtId="4" fontId="53" fillId="2" borderId="87" xfId="0" applyNumberFormat="1" applyFont="1" applyFill="1" applyBorder="1" applyAlignment="1">
      <alignment horizontal="center" vertical="center"/>
    </xf>
    <xf numFmtId="14" fontId="53" fillId="2" borderId="87" xfId="0" applyNumberFormat="1" applyFont="1" applyFill="1" applyBorder="1" applyAlignment="1">
      <alignment horizontal="center" vertical="center"/>
    </xf>
    <xf numFmtId="0" fontId="53" fillId="2" borderId="90" xfId="0" applyFont="1" applyFill="1" applyBorder="1" applyAlignment="1">
      <alignment horizontal="center" vertical="center"/>
    </xf>
    <xf numFmtId="0" fontId="53" fillId="2" borderId="90" xfId="0" applyFont="1" applyFill="1" applyBorder="1" applyAlignment="1">
      <alignment horizontal="left" vertical="center" wrapText="1"/>
    </xf>
    <xf numFmtId="4" fontId="53" fillId="2" borderId="90" xfId="0" applyNumberFormat="1" applyFont="1" applyFill="1" applyBorder="1" applyAlignment="1">
      <alignment horizontal="center" vertical="center"/>
    </xf>
    <xf numFmtId="14" fontId="53" fillId="2" borderId="90" xfId="0" applyNumberFormat="1" applyFont="1" applyFill="1" applyBorder="1" applyAlignment="1">
      <alignment horizontal="center" vertical="center"/>
    </xf>
    <xf numFmtId="0" fontId="53" fillId="2" borderId="73" xfId="0" applyFont="1" applyFill="1" applyBorder="1" applyAlignment="1">
      <alignment horizontal="center"/>
    </xf>
    <xf numFmtId="4" fontId="53" fillId="2" borderId="73" xfId="0" applyNumberFormat="1" applyFont="1" applyFill="1" applyBorder="1" applyAlignment="1">
      <alignment horizontal="center"/>
    </xf>
    <xf numFmtId="0" fontId="53" fillId="2" borderId="73" xfId="0" applyFont="1" applyFill="1" applyBorder="1" applyAlignment="1">
      <alignment horizontal="left"/>
    </xf>
    <xf numFmtId="0" fontId="53" fillId="2" borderId="51" xfId="0" applyFont="1" applyFill="1" applyBorder="1" applyAlignment="1">
      <alignment horizontal="center" vertical="center"/>
    </xf>
    <xf numFmtId="0" fontId="53" fillId="2" borderId="87" xfId="0" applyFont="1" applyFill="1" applyBorder="1" applyAlignment="1">
      <alignment horizontal="center" vertical="center" wrapText="1"/>
    </xf>
    <xf numFmtId="0" fontId="6"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20" fillId="2" borderId="0" xfId="0" applyFont="1" applyFill="1" applyBorder="1" applyAlignment="1">
      <alignment horizontal="center" vertical="center"/>
    </xf>
    <xf numFmtId="0" fontId="6" fillId="2" borderId="7" xfId="0" applyFont="1" applyFill="1" applyBorder="1" applyAlignment="1">
      <alignment horizontal="center" vertical="center"/>
    </xf>
    <xf numFmtId="0" fontId="13" fillId="2" borderId="0" xfId="0" applyFont="1" applyFill="1" applyBorder="1"/>
    <xf numFmtId="0" fontId="6" fillId="4" borderId="1" xfId="0" applyFont="1" applyFill="1" applyBorder="1" applyAlignment="1">
      <alignment vertical="center"/>
    </xf>
    <xf numFmtId="0" fontId="6" fillId="4" borderId="9" xfId="0" applyFont="1" applyFill="1" applyBorder="1" applyAlignment="1">
      <alignment vertical="center"/>
    </xf>
    <xf numFmtId="0" fontId="14" fillId="2" borderId="3" xfId="0" applyFont="1" applyFill="1" applyBorder="1" applyAlignment="1">
      <alignment vertical="center"/>
    </xf>
    <xf numFmtId="0" fontId="6" fillId="2" borderId="13" xfId="0" applyFont="1" applyFill="1" applyBorder="1" applyAlignment="1">
      <alignment vertical="center"/>
    </xf>
    <xf numFmtId="0" fontId="6" fillId="2" borderId="12" xfId="0" applyFont="1" applyFill="1" applyBorder="1" applyAlignment="1">
      <alignment vertical="center"/>
    </xf>
    <xf numFmtId="4" fontId="0" fillId="2" borderId="8" xfId="0" applyNumberFormat="1" applyFill="1" applyBorder="1" applyAlignment="1">
      <alignment horizontal="center" vertical="center"/>
    </xf>
    <xf numFmtId="0" fontId="6" fillId="4" borderId="13" xfId="0" applyNumberFormat="1" applyFont="1" applyFill="1" applyBorder="1" applyAlignment="1">
      <alignment horizontal="center" vertical="center"/>
    </xf>
    <xf numFmtId="0" fontId="0" fillId="2" borderId="8" xfId="0" applyNumberFormat="1" applyFill="1" applyBorder="1" applyAlignment="1">
      <alignment horizontal="center" vertical="center"/>
    </xf>
    <xf numFmtId="0" fontId="0" fillId="2" borderId="12" xfId="0" applyNumberFormat="1" applyFill="1" applyBorder="1" applyAlignment="1">
      <alignment horizontal="center" vertical="center"/>
    </xf>
    <xf numFmtId="4" fontId="0" fillId="2" borderId="0" xfId="0" applyNumberFormat="1" applyFill="1" applyBorder="1" applyAlignment="1">
      <alignment horizontal="center" vertical="center"/>
    </xf>
    <xf numFmtId="4" fontId="0" fillId="2" borderId="6" xfId="0" applyNumberFormat="1" applyFill="1" applyBorder="1" applyAlignment="1">
      <alignment horizontal="center" vertical="center"/>
    </xf>
    <xf numFmtId="4" fontId="0" fillId="2" borderId="2" xfId="0" applyNumberFormat="1" applyFill="1" applyBorder="1" applyAlignment="1">
      <alignment horizontal="center" vertical="center"/>
    </xf>
    <xf numFmtId="4" fontId="0" fillId="2" borderId="3" xfId="0" applyNumberFormat="1" applyFill="1" applyBorder="1" applyAlignment="1">
      <alignment horizontal="center" vertical="center"/>
    </xf>
    <xf numFmtId="4" fontId="0" fillId="4" borderId="6" xfId="0" applyNumberFormat="1" applyFill="1" applyBorder="1" applyAlignment="1">
      <alignment horizontal="center" vertical="center"/>
    </xf>
    <xf numFmtId="4" fontId="0" fillId="4" borderId="8" xfId="0" applyNumberFormat="1" applyFill="1" applyBorder="1" applyAlignment="1">
      <alignment horizontal="center" vertical="center"/>
    </xf>
    <xf numFmtId="4" fontId="0" fillId="4" borderId="10" xfId="0" applyNumberFormat="1" applyFill="1" applyBorder="1" applyAlignment="1">
      <alignment horizontal="center" vertical="center"/>
    </xf>
    <xf numFmtId="0" fontId="14" fillId="7" borderId="1"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0" xfId="0" applyFont="1" applyFill="1" applyBorder="1" applyAlignment="1">
      <alignment horizontal="center" vertical="center"/>
    </xf>
    <xf numFmtId="0" fontId="16" fillId="7" borderId="5" xfId="0" applyFont="1" applyFill="1" applyBorder="1" applyAlignment="1">
      <alignment horizontal="left" vertical="center"/>
    </xf>
    <xf numFmtId="0" fontId="55" fillId="0" borderId="0" xfId="0" applyFont="1" applyAlignment="1">
      <alignment vertical="center" wrapText="1"/>
    </xf>
    <xf numFmtId="0" fontId="56" fillId="4" borderId="96" xfId="0" applyFont="1" applyFill="1" applyBorder="1" applyAlignment="1">
      <alignment horizontal="center" vertical="center" wrapText="1"/>
    </xf>
    <xf numFmtId="0" fontId="56" fillId="4" borderId="97" xfId="0" applyFont="1" applyFill="1" applyBorder="1" applyAlignment="1">
      <alignment horizontal="center" vertical="center" wrapText="1"/>
    </xf>
    <xf numFmtId="0" fontId="56" fillId="4" borderId="98" xfId="0" applyFont="1" applyFill="1" applyBorder="1" applyAlignment="1">
      <alignment horizontal="center" vertical="center" wrapText="1"/>
    </xf>
    <xf numFmtId="0" fontId="56" fillId="4" borderId="99" xfId="0" applyFont="1" applyFill="1" applyBorder="1" applyAlignment="1">
      <alignment horizontal="center" vertical="center" wrapText="1"/>
    </xf>
    <xf numFmtId="0" fontId="12" fillId="2" borderId="100" xfId="0" applyFont="1" applyFill="1" applyBorder="1" applyAlignment="1">
      <alignment horizontal="center" vertical="center" wrapText="1"/>
    </xf>
    <xf numFmtId="0" fontId="15" fillId="2" borderId="100" xfId="3" applyFont="1" applyFill="1" applyBorder="1" applyAlignment="1">
      <alignment horizontal="center" vertical="center" wrapText="1"/>
    </xf>
    <xf numFmtId="0" fontId="57" fillId="2" borderId="100" xfId="0" applyFont="1" applyFill="1" applyBorder="1" applyAlignment="1" applyProtection="1">
      <alignment horizontal="center" vertical="center" wrapText="1"/>
      <protection locked="0"/>
    </xf>
    <xf numFmtId="4" fontId="57" fillId="2" borderId="100" xfId="0" applyNumberFormat="1" applyFont="1" applyFill="1" applyBorder="1" applyAlignment="1" applyProtection="1">
      <alignment horizontal="center" vertical="center" wrapText="1"/>
      <protection locked="0"/>
    </xf>
    <xf numFmtId="1" fontId="57" fillId="2" borderId="100" xfId="0" applyNumberFormat="1" applyFont="1" applyFill="1" applyBorder="1" applyAlignment="1" applyProtection="1">
      <alignment horizontal="center" vertical="center" wrapText="1"/>
      <protection locked="0"/>
    </xf>
    <xf numFmtId="3" fontId="57" fillId="2" borderId="47" xfId="0" applyNumberFormat="1" applyFont="1" applyFill="1" applyBorder="1" applyAlignment="1" applyProtection="1">
      <alignment horizontal="center" vertical="center" wrapText="1"/>
      <protection locked="0"/>
    </xf>
    <xf numFmtId="3" fontId="57" fillId="2" borderId="100" xfId="0" applyNumberFormat="1" applyFont="1" applyFill="1" applyBorder="1" applyAlignment="1" applyProtection="1">
      <alignment horizontal="center" vertical="center" wrapText="1"/>
      <protection locked="0"/>
    </xf>
    <xf numFmtId="4" fontId="57" fillId="2" borderId="47" xfId="0" applyNumberFormat="1" applyFont="1" applyFill="1" applyBorder="1" applyAlignment="1" applyProtection="1">
      <alignment horizontal="center" vertical="center" wrapText="1"/>
      <protection locked="0"/>
    </xf>
    <xf numFmtId="4" fontId="57" fillId="2" borderId="101" xfId="0" applyNumberFormat="1" applyFont="1" applyFill="1" applyBorder="1" applyAlignment="1" applyProtection="1">
      <alignment horizontal="center" vertical="center" wrapText="1"/>
      <protection locked="0"/>
    </xf>
    <xf numFmtId="166" fontId="57" fillId="2" borderId="7" xfId="0" applyNumberFormat="1" applyFont="1" applyFill="1" applyBorder="1" applyAlignment="1" applyProtection="1">
      <alignment horizontal="center" vertical="center" wrapText="1"/>
      <protection locked="0"/>
    </xf>
    <xf numFmtId="14" fontId="57" fillId="2" borderId="100" xfId="0" applyNumberFormat="1" applyFont="1" applyFill="1" applyBorder="1" applyAlignment="1" applyProtection="1">
      <alignment horizontal="center" vertical="center" wrapText="1"/>
      <protection locked="0"/>
    </xf>
    <xf numFmtId="4" fontId="18" fillId="2" borderId="101" xfId="3" applyNumberFormat="1" applyFill="1" applyBorder="1" applyAlignment="1" applyProtection="1">
      <alignment horizontal="center" vertical="center" wrapText="1"/>
      <protection locked="0"/>
    </xf>
    <xf numFmtId="4" fontId="57" fillId="2" borderId="7" xfId="0" applyNumberFormat="1" applyFont="1" applyFill="1" applyBorder="1" applyAlignment="1" applyProtection="1">
      <alignment horizontal="center" vertical="center" wrapText="1"/>
      <protection locked="0"/>
    </xf>
    <xf numFmtId="0" fontId="15" fillId="2" borderId="12" xfId="3" applyFont="1" applyFill="1" applyBorder="1" applyAlignment="1">
      <alignment horizontal="center" vertical="center" wrapText="1"/>
    </xf>
    <xf numFmtId="3" fontId="12" fillId="2" borderId="0" xfId="0" applyNumberFormat="1" applyFont="1" applyFill="1" applyBorder="1" applyAlignment="1">
      <alignment horizontal="center" vertical="center" wrapText="1"/>
    </xf>
    <xf numFmtId="3" fontId="12" fillId="2" borderId="12" xfId="0" applyNumberFormat="1" applyFont="1" applyFill="1" applyBorder="1" applyAlignment="1">
      <alignment horizontal="center" vertical="center" wrapText="1"/>
    </xf>
    <xf numFmtId="4" fontId="12" fillId="2" borderId="0" xfId="0" applyNumberFormat="1" applyFont="1" applyFill="1" applyBorder="1" applyAlignment="1">
      <alignment horizontal="center" vertical="center" wrapText="1"/>
    </xf>
    <xf numFmtId="14" fontId="12" fillId="2" borderId="12" xfId="0" applyNumberFormat="1" applyFont="1" applyFill="1" applyBorder="1" applyAlignment="1">
      <alignment horizontal="center" vertical="center" wrapText="1"/>
    </xf>
    <xf numFmtId="4" fontId="18" fillId="2" borderId="0" xfId="3" applyNumberFormat="1" applyFill="1" applyBorder="1" applyAlignment="1">
      <alignment horizontal="center" vertical="center" wrapText="1"/>
    </xf>
    <xf numFmtId="4" fontId="18" fillId="2" borderId="12" xfId="3" applyNumberFormat="1" applyFill="1" applyBorder="1" applyAlignment="1">
      <alignment horizontal="center" vertical="center" wrapText="1"/>
    </xf>
    <xf numFmtId="0" fontId="6" fillId="2" borderId="0" xfId="0" applyFont="1" applyFill="1" applyBorder="1" applyAlignment="1">
      <alignment horizontal="center" vertical="center"/>
    </xf>
    <xf numFmtId="0" fontId="6" fillId="2" borderId="7" xfId="0" applyFont="1" applyFill="1" applyBorder="1" applyAlignment="1">
      <alignment horizontal="center" vertical="center"/>
    </xf>
    <xf numFmtId="0" fontId="16" fillId="7" borderId="5" xfId="0" applyFont="1" applyFill="1" applyBorder="1" applyAlignment="1">
      <alignment horizontal="left" vertical="center"/>
    </xf>
    <xf numFmtId="1" fontId="6" fillId="4" borderId="2" xfId="0" applyNumberFormat="1" applyFont="1" applyFill="1" applyBorder="1" applyAlignment="1">
      <alignment horizontal="center" vertical="center"/>
    </xf>
    <xf numFmtId="3" fontId="6" fillId="2" borderId="7" xfId="0" applyNumberFormat="1" applyFont="1" applyFill="1" applyBorder="1" applyAlignment="1">
      <alignment horizontal="center" vertical="center"/>
    </xf>
    <xf numFmtId="1" fontId="6" fillId="4" borderId="1" xfId="0" applyNumberFormat="1" applyFont="1" applyFill="1" applyBorder="1" applyAlignment="1">
      <alignment horizontal="center" vertical="center"/>
    </xf>
    <xf numFmtId="0" fontId="6" fillId="2" borderId="0" xfId="0" applyFont="1" applyFill="1" applyBorder="1" applyAlignment="1">
      <alignment horizontal="center" vertical="center"/>
    </xf>
    <xf numFmtId="0" fontId="0" fillId="2" borderId="30" xfId="0" applyFill="1" applyBorder="1"/>
    <xf numFmtId="0" fontId="0" fillId="2" borderId="0" xfId="0" applyFill="1" applyBorder="1"/>
    <xf numFmtId="0" fontId="13" fillId="2" borderId="0" xfId="0" applyFont="1" applyFill="1" applyBorder="1"/>
    <xf numFmtId="0" fontId="14" fillId="7" borderId="13" xfId="0" applyFont="1" applyFill="1" applyBorder="1" applyAlignment="1">
      <alignment horizontal="center" vertical="center"/>
    </xf>
    <xf numFmtId="0" fontId="10" fillId="2" borderId="0" xfId="0" applyFont="1" applyFill="1" applyBorder="1" applyAlignment="1">
      <alignment horizontal="center" vertical="center"/>
    </xf>
    <xf numFmtId="0" fontId="20" fillId="2" borderId="0" xfId="0" applyFont="1" applyFill="1" applyBorder="1" applyAlignment="1">
      <alignment horizontal="center" vertical="center"/>
    </xf>
    <xf numFmtId="0" fontId="0" fillId="3" borderId="0" xfId="0" applyFill="1" applyAlignment="1">
      <alignment horizontal="center"/>
    </xf>
    <xf numFmtId="0" fontId="0" fillId="2" borderId="30" xfId="0" applyFill="1" applyBorder="1"/>
    <xf numFmtId="0" fontId="0" fillId="2" borderId="0" xfId="0" applyFill="1" applyBorder="1"/>
    <xf numFmtId="0" fontId="13" fillId="2" borderId="30" xfId="0" applyFont="1" applyFill="1" applyBorder="1"/>
    <xf numFmtId="0" fontId="13" fillId="2" borderId="0" xfId="0" applyFont="1" applyFill="1" applyBorder="1"/>
    <xf numFmtId="4" fontId="13" fillId="2" borderId="0" xfId="0" applyNumberFormat="1" applyFont="1" applyFill="1" applyBorder="1"/>
    <xf numFmtId="165" fontId="6" fillId="2" borderId="13" xfId="2" applyNumberFormat="1" applyFont="1" applyFill="1" applyBorder="1" applyAlignment="1">
      <alignment horizontal="center" vertical="center"/>
    </xf>
    <xf numFmtId="0" fontId="58" fillId="2" borderId="0" xfId="0" applyFont="1" applyFill="1" applyBorder="1"/>
    <xf numFmtId="0" fontId="27" fillId="2" borderId="0" xfId="0" applyFont="1" applyFill="1" applyBorder="1" applyAlignment="1">
      <alignment horizontal="center" vertical="center"/>
    </xf>
    <xf numFmtId="0" fontId="27" fillId="2" borderId="0" xfId="0" applyFont="1" applyFill="1" applyBorder="1"/>
    <xf numFmtId="4" fontId="27" fillId="2" borderId="0" xfId="0" applyNumberFormat="1" applyFont="1" applyFill="1" applyBorder="1" applyAlignment="1">
      <alignment horizontal="center" vertical="center"/>
    </xf>
    <xf numFmtId="0" fontId="13" fillId="2" borderId="7" xfId="0" applyFont="1" applyFill="1" applyBorder="1" applyAlignment="1"/>
    <xf numFmtId="2" fontId="37" fillId="2" borderId="2" xfId="1" applyNumberFormat="1" applyFont="1" applyFill="1" applyBorder="1" applyAlignment="1">
      <alignment horizontal="center"/>
    </xf>
    <xf numFmtId="2" fontId="37" fillId="2" borderId="0" xfId="1" applyNumberFormat="1" applyFont="1" applyFill="1" applyBorder="1" applyAlignment="1">
      <alignment horizontal="center"/>
    </xf>
    <xf numFmtId="0" fontId="48" fillId="12" borderId="1" xfId="0" applyFont="1" applyFill="1" applyBorder="1" applyAlignment="1">
      <alignment horizontal="center" vertical="center"/>
    </xf>
    <xf numFmtId="0" fontId="48" fillId="12" borderId="2" xfId="0" applyFont="1" applyFill="1" applyBorder="1" applyAlignment="1">
      <alignment horizontal="center" vertical="center"/>
    </xf>
    <xf numFmtId="0" fontId="48" fillId="12" borderId="6" xfId="0" applyFont="1" applyFill="1" applyBorder="1" applyAlignment="1">
      <alignment horizontal="center" vertical="center" wrapText="1"/>
    </xf>
    <xf numFmtId="2" fontId="37" fillId="2" borderId="1" xfId="1" applyNumberFormat="1" applyFont="1" applyFill="1" applyBorder="1" applyAlignment="1">
      <alignment horizontal="center"/>
    </xf>
    <xf numFmtId="2" fontId="37" fillId="2" borderId="6" xfId="1" applyNumberFormat="1" applyFont="1" applyFill="1" applyBorder="1" applyAlignment="1">
      <alignment horizontal="center"/>
    </xf>
    <xf numFmtId="2" fontId="37" fillId="2" borderId="7" xfId="1" applyNumberFormat="1" applyFont="1" applyFill="1" applyBorder="1" applyAlignment="1">
      <alignment horizontal="center"/>
    </xf>
    <xf numFmtId="2" fontId="37" fillId="2" borderId="8" xfId="1" applyNumberFormat="1" applyFont="1" applyFill="1" applyBorder="1" applyAlignment="1">
      <alignment horizontal="center"/>
    </xf>
    <xf numFmtId="2" fontId="37" fillId="2" borderId="9" xfId="1" applyNumberFormat="1" applyFont="1" applyFill="1" applyBorder="1" applyAlignment="1">
      <alignment horizontal="center"/>
    </xf>
    <xf numFmtId="2" fontId="37" fillId="2" borderId="3" xfId="1" applyNumberFormat="1" applyFont="1" applyFill="1" applyBorder="1" applyAlignment="1">
      <alignment horizontal="center"/>
    </xf>
    <xf numFmtId="2" fontId="37" fillId="2" borderId="10" xfId="1" applyNumberFormat="1" applyFont="1" applyFill="1" applyBorder="1" applyAlignment="1">
      <alignment horizontal="center"/>
    </xf>
    <xf numFmtId="0" fontId="62" fillId="3" borderId="0" xfId="0" applyFont="1" applyFill="1"/>
    <xf numFmtId="0" fontId="62" fillId="3" borderId="0" xfId="0" applyFont="1" applyFill="1" applyAlignment="1">
      <alignment vertical="top"/>
    </xf>
    <xf numFmtId="0" fontId="62" fillId="3" borderId="0" xfId="0" applyFont="1" applyFill="1" applyAlignment="1">
      <alignment vertical="center"/>
    </xf>
    <xf numFmtId="0" fontId="53" fillId="2" borderId="93" xfId="0" applyFont="1" applyFill="1" applyBorder="1" applyAlignment="1">
      <alignment horizontal="center" vertical="center"/>
    </xf>
    <xf numFmtId="0" fontId="53" fillId="2" borderId="92" xfId="0" applyFont="1" applyFill="1" applyBorder="1" applyAlignment="1">
      <alignment vertical="center"/>
    </xf>
    <xf numFmtId="0" fontId="53" fillId="2" borderId="51" xfId="0" applyFont="1" applyFill="1" applyBorder="1" applyAlignment="1">
      <alignment horizontal="left" vertical="center" wrapText="1"/>
    </xf>
    <xf numFmtId="4" fontId="53" fillId="2" borderId="51" xfId="0" applyNumberFormat="1" applyFont="1" applyFill="1" applyBorder="1" applyAlignment="1">
      <alignment horizontal="center" vertical="center"/>
    </xf>
    <xf numFmtId="14" fontId="53" fillId="2" borderId="51" xfId="0" applyNumberFormat="1" applyFont="1" applyFill="1" applyBorder="1" applyAlignment="1">
      <alignment horizontal="center" vertical="center"/>
    </xf>
    <xf numFmtId="0" fontId="7" fillId="3" borderId="0" xfId="0" applyFont="1" applyFill="1" applyAlignment="1">
      <alignment vertical="center"/>
    </xf>
    <xf numFmtId="0" fontId="53" fillId="2" borderId="104" xfId="0" applyFont="1" applyFill="1" applyBorder="1" applyAlignment="1">
      <alignment horizontal="center" vertical="center"/>
    </xf>
    <xf numFmtId="0" fontId="53" fillId="2" borderId="104" xfId="0" applyFont="1" applyFill="1" applyBorder="1" applyAlignment="1">
      <alignment horizontal="left" vertical="center" wrapText="1"/>
    </xf>
    <xf numFmtId="4" fontId="53" fillId="2" borderId="104" xfId="0" applyNumberFormat="1" applyFont="1" applyFill="1" applyBorder="1" applyAlignment="1">
      <alignment horizontal="center" vertical="center"/>
    </xf>
    <xf numFmtId="14" fontId="53" fillId="2" borderId="104" xfId="0" applyNumberFormat="1" applyFont="1" applyFill="1" applyBorder="1" applyAlignment="1">
      <alignment horizontal="center" vertical="center"/>
    </xf>
    <xf numFmtId="14" fontId="53" fillId="2" borderId="104" xfId="0" applyNumberFormat="1" applyFont="1" applyFill="1" applyBorder="1" applyAlignment="1">
      <alignment vertical="center"/>
    </xf>
    <xf numFmtId="0" fontId="13" fillId="3" borderId="0" xfId="0" applyFont="1" applyFill="1" applyBorder="1" applyAlignment="1" applyProtection="1">
      <alignment vertical="center"/>
      <protection hidden="1"/>
    </xf>
    <xf numFmtId="0" fontId="0" fillId="3" borderId="0" xfId="0" applyFill="1" applyAlignment="1">
      <alignment vertical="center"/>
    </xf>
    <xf numFmtId="0" fontId="6" fillId="3" borderId="0" xfId="0" applyFont="1" applyFill="1" applyAlignment="1">
      <alignment horizontal="center"/>
    </xf>
    <xf numFmtId="0" fontId="12" fillId="3" borderId="0" xfId="0" applyFont="1" applyFill="1" applyAlignment="1">
      <alignment horizontal="center"/>
    </xf>
    <xf numFmtId="2" fontId="12" fillId="3" borderId="0" xfId="0" applyNumberFormat="1" applyFont="1" applyFill="1" applyAlignment="1">
      <alignment horizontal="center"/>
    </xf>
    <xf numFmtId="4" fontId="6" fillId="3" borderId="0" xfId="0" applyNumberFormat="1" applyFont="1" applyFill="1" applyAlignment="1">
      <alignment horizontal="center"/>
    </xf>
    <xf numFmtId="14" fontId="6" fillId="3" borderId="0" xfId="0" applyNumberFormat="1" applyFont="1" applyFill="1" applyAlignment="1">
      <alignment horizontal="center"/>
    </xf>
    <xf numFmtId="0" fontId="53" fillId="2" borderId="106" xfId="0" applyFont="1" applyFill="1" applyBorder="1" applyAlignment="1">
      <alignment horizontal="center" vertical="center"/>
    </xf>
    <xf numFmtId="0" fontId="0" fillId="3" borderId="0" xfId="0" applyFill="1" applyAlignment="1">
      <alignment wrapText="1"/>
    </xf>
    <xf numFmtId="0" fontId="11" fillId="7" borderId="0" xfId="0" applyFont="1" applyFill="1" applyBorder="1" applyAlignment="1">
      <alignment horizontal="center" vertical="center" wrapText="1"/>
    </xf>
    <xf numFmtId="0" fontId="41" fillId="0" borderId="0" xfId="0" applyFont="1" applyFill="1" applyBorder="1" applyAlignment="1">
      <alignment horizontal="center"/>
    </xf>
    <xf numFmtId="0" fontId="56" fillId="4" borderId="108" xfId="0" applyFont="1" applyFill="1" applyBorder="1" applyAlignment="1">
      <alignment horizontal="center" vertical="center" wrapText="1"/>
    </xf>
    <xf numFmtId="0" fontId="53" fillId="2" borderId="109" xfId="0" applyFont="1" applyFill="1" applyBorder="1" applyAlignment="1">
      <alignment horizontal="center" vertical="center"/>
    </xf>
    <xf numFmtId="14" fontId="5" fillId="4" borderId="0" xfId="0" applyNumberFormat="1" applyFont="1" applyFill="1" applyBorder="1" applyAlignment="1" applyProtection="1">
      <alignment horizontal="center" vertical="center" wrapText="1"/>
      <protection locked="0"/>
    </xf>
    <xf numFmtId="0" fontId="5" fillId="4" borderId="45" xfId="0" applyFont="1" applyFill="1" applyBorder="1" applyAlignment="1" applyProtection="1">
      <alignment horizontal="center" vertical="center" wrapText="1"/>
      <protection locked="0"/>
    </xf>
    <xf numFmtId="167" fontId="53" fillId="2" borderId="88" xfId="0" applyNumberFormat="1" applyFont="1" applyFill="1" applyBorder="1" applyAlignment="1">
      <alignment horizontal="center" vertical="center"/>
    </xf>
    <xf numFmtId="167" fontId="53" fillId="2" borderId="105" xfId="0" applyNumberFormat="1" applyFont="1" applyFill="1" applyBorder="1" applyAlignment="1">
      <alignment horizontal="center" vertical="center"/>
    </xf>
    <xf numFmtId="167" fontId="53" fillId="2" borderId="107" xfId="0" applyNumberFormat="1" applyFont="1" applyFill="1" applyBorder="1" applyAlignment="1">
      <alignment horizontal="center" vertical="center"/>
    </xf>
    <xf numFmtId="167" fontId="53" fillId="2" borderId="83" xfId="0" applyNumberFormat="1" applyFont="1" applyFill="1" applyBorder="1" applyAlignment="1">
      <alignment horizontal="center"/>
    </xf>
    <xf numFmtId="0" fontId="0" fillId="2" borderId="30" xfId="0" applyFill="1" applyBorder="1"/>
    <xf numFmtId="0" fontId="0" fillId="2" borderId="0" xfId="0" applyFill="1" applyBorder="1"/>
    <xf numFmtId="0" fontId="63" fillId="2" borderId="0" xfId="0" applyFont="1" applyFill="1" applyBorder="1" applyAlignment="1">
      <alignment horizontal="center" vertical="center"/>
    </xf>
    <xf numFmtId="0" fontId="19" fillId="2" borderId="0" xfId="0" applyFont="1" applyFill="1" applyAlignment="1">
      <alignment horizontal="left"/>
    </xf>
    <xf numFmtId="0" fontId="0" fillId="2" borderId="0" xfId="0" applyFill="1" applyBorder="1"/>
    <xf numFmtId="0" fontId="39" fillId="6" borderId="0" xfId="4" applyNumberFormat="1" applyFont="1" applyFill="1" applyBorder="1" applyAlignment="1">
      <alignment horizontal="left" vertical="center" wrapText="1"/>
    </xf>
    <xf numFmtId="0" fontId="40" fillId="5" borderId="0" xfId="4" applyFont="1" applyFill="1" applyBorder="1" applyAlignment="1">
      <alignment horizontal="left" vertical="center"/>
    </xf>
    <xf numFmtId="0" fontId="40" fillId="5" borderId="0" xfId="4" applyFont="1" applyFill="1" applyBorder="1" applyAlignment="1">
      <alignment horizontal="center" vertical="center"/>
    </xf>
    <xf numFmtId="0" fontId="10" fillId="4" borderId="127" xfId="0" applyFont="1" applyFill="1" applyBorder="1" applyAlignment="1">
      <alignment horizontal="center" vertical="center" wrapText="1"/>
    </xf>
    <xf numFmtId="0" fontId="0" fillId="0" borderId="0" xfId="0" applyBorder="1" applyAlignment="1">
      <alignment horizontal="left" vertical="center" wrapText="1"/>
    </xf>
    <xf numFmtId="4" fontId="18" fillId="2" borderId="128" xfId="3" applyNumberFormat="1" applyFill="1" applyBorder="1" applyAlignment="1" applyProtection="1">
      <alignment horizontal="center" vertical="center" wrapText="1"/>
      <protection locked="0"/>
    </xf>
    <xf numFmtId="0" fontId="13" fillId="2" borderId="0" xfId="0" applyFont="1" applyFill="1" applyBorder="1"/>
    <xf numFmtId="0" fontId="64" fillId="2" borderId="0" xfId="0" applyFont="1" applyFill="1" applyBorder="1"/>
    <xf numFmtId="0" fontId="12" fillId="2" borderId="0" xfId="0" applyNumberFormat="1" applyFont="1" applyFill="1" applyBorder="1" applyAlignment="1">
      <alignment horizontal="center" vertical="center" wrapText="1"/>
    </xf>
    <xf numFmtId="0" fontId="9" fillId="4" borderId="0" xfId="0" applyFont="1" applyFill="1" applyBorder="1" applyAlignment="1" applyProtection="1">
      <alignment horizontal="center" vertical="center" wrapText="1"/>
      <protection locked="0"/>
    </xf>
    <xf numFmtId="4" fontId="5" fillId="4" borderId="0" xfId="0" applyNumberFormat="1" applyFont="1" applyFill="1" applyBorder="1" applyAlignment="1" applyProtection="1">
      <alignment horizontal="center" vertical="center" wrapText="1"/>
      <protection locked="0"/>
    </xf>
    <xf numFmtId="0" fontId="9" fillId="4" borderId="49" xfId="0" applyFont="1" applyFill="1" applyBorder="1" applyAlignment="1" applyProtection="1">
      <alignment horizontal="center" vertical="center"/>
      <protection locked="0"/>
    </xf>
    <xf numFmtId="0" fontId="47" fillId="5" borderId="43" xfId="0" applyFont="1" applyFill="1" applyBorder="1" applyAlignment="1">
      <alignment vertical="center" wrapText="1"/>
    </xf>
    <xf numFmtId="0" fontId="27" fillId="5" borderId="43" xfId="0" applyFont="1" applyFill="1" applyBorder="1" applyAlignment="1">
      <alignment horizontal="right" vertical="center"/>
    </xf>
    <xf numFmtId="0" fontId="27" fillId="5" borderId="44" xfId="0" applyFont="1" applyFill="1" applyBorder="1" applyAlignment="1">
      <alignment horizontal="right" vertical="center"/>
    </xf>
    <xf numFmtId="0" fontId="0" fillId="2" borderId="0" xfId="0" applyFill="1" applyBorder="1"/>
    <xf numFmtId="1" fontId="12" fillId="2" borderId="12" xfId="0" applyNumberFormat="1" applyFont="1" applyFill="1" applyBorder="1" applyAlignment="1">
      <alignment horizontal="center" vertical="center" wrapText="1"/>
    </xf>
    <xf numFmtId="4" fontId="12" fillId="2" borderId="12" xfId="0" applyNumberFormat="1" applyFont="1" applyFill="1" applyBorder="1" applyAlignment="1">
      <alignment horizontal="center" vertical="center" wrapText="1"/>
    </xf>
    <xf numFmtId="4" fontId="18" fillId="2" borderId="130" xfId="3" applyNumberFormat="1" applyFill="1" applyBorder="1" applyAlignment="1">
      <alignment horizontal="center" vertical="center" wrapText="1"/>
    </xf>
    <xf numFmtId="0" fontId="10" fillId="4" borderId="129"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0" fillId="2" borderId="0" xfId="0" applyFill="1" applyBorder="1"/>
    <xf numFmtId="0" fontId="39" fillId="10" borderId="0" xfId="4" applyNumberFormat="1" applyFont="1" applyFill="1" applyBorder="1" applyAlignment="1">
      <alignment horizontal="left" vertical="center" wrapText="1"/>
    </xf>
    <xf numFmtId="0" fontId="10" fillId="4" borderId="132" xfId="0" applyFont="1" applyFill="1" applyBorder="1" applyAlignment="1">
      <alignment horizontal="center" vertical="center" wrapText="1"/>
    </xf>
    <xf numFmtId="0" fontId="12" fillId="2" borderId="133" xfId="0" applyFont="1" applyFill="1" applyBorder="1" applyAlignment="1">
      <alignment horizontal="center" vertical="center" wrapText="1"/>
    </xf>
    <xf numFmtId="0" fontId="0" fillId="0" borderId="73" xfId="0" applyBorder="1" applyAlignment="1">
      <alignment horizontal="left" vertical="center" wrapText="1"/>
    </xf>
    <xf numFmtId="0" fontId="15" fillId="2" borderId="133" xfId="3" applyFont="1" applyFill="1" applyBorder="1" applyAlignment="1">
      <alignment horizontal="center" vertical="center" wrapText="1"/>
    </xf>
    <xf numFmtId="4" fontId="12" fillId="2" borderId="133" xfId="0" applyNumberFormat="1" applyFont="1" applyFill="1" applyBorder="1" applyAlignment="1">
      <alignment horizontal="center" vertical="center" wrapText="1"/>
    </xf>
    <xf numFmtId="1" fontId="12" fillId="2" borderId="133" xfId="0" applyNumberFormat="1" applyFont="1" applyFill="1" applyBorder="1" applyAlignment="1">
      <alignment horizontal="center" vertical="center" wrapText="1"/>
    </xf>
    <xf numFmtId="3" fontId="12" fillId="2" borderId="73" xfId="0" applyNumberFormat="1" applyFont="1" applyFill="1" applyBorder="1" applyAlignment="1">
      <alignment horizontal="center" vertical="center" wrapText="1"/>
    </xf>
    <xf numFmtId="3" fontId="12" fillId="2" borderId="133" xfId="0" applyNumberFormat="1" applyFont="1" applyFill="1" applyBorder="1" applyAlignment="1">
      <alignment horizontal="center" vertical="center" wrapText="1"/>
    </xf>
    <xf numFmtId="4" fontId="12" fillId="2" borderId="73" xfId="0" applyNumberFormat="1" applyFont="1" applyFill="1" applyBorder="1" applyAlignment="1">
      <alignment horizontal="center" vertical="center" wrapText="1"/>
    </xf>
    <xf numFmtId="0" fontId="12" fillId="2" borderId="73" xfId="0" applyNumberFormat="1" applyFont="1" applyFill="1" applyBorder="1" applyAlignment="1">
      <alignment horizontal="center" vertical="center" wrapText="1"/>
    </xf>
    <xf numFmtId="14" fontId="12" fillId="2" borderId="133" xfId="0" applyNumberFormat="1" applyFont="1" applyFill="1" applyBorder="1" applyAlignment="1">
      <alignment horizontal="center" vertical="center" wrapText="1"/>
    </xf>
    <xf numFmtId="4" fontId="18" fillId="2" borderId="73" xfId="3" applyNumberFormat="1" applyFill="1" applyBorder="1" applyAlignment="1">
      <alignment horizontal="center" vertical="center" wrapText="1"/>
    </xf>
    <xf numFmtId="4" fontId="18" fillId="2" borderId="133" xfId="3" applyNumberFormat="1" applyFill="1" applyBorder="1" applyAlignment="1">
      <alignment horizontal="center" vertical="center" wrapText="1"/>
    </xf>
    <xf numFmtId="4" fontId="18" fillId="2" borderId="134" xfId="3" applyNumberFormat="1" applyFill="1" applyBorder="1" applyAlignment="1">
      <alignment horizontal="center" vertical="center" wrapText="1"/>
    </xf>
    <xf numFmtId="0" fontId="66" fillId="6" borderId="0" xfId="0" applyFont="1" applyFill="1" applyBorder="1"/>
    <xf numFmtId="0" fontId="66" fillId="6" borderId="0" xfId="0" applyFont="1" applyFill="1" applyBorder="1" applyAlignment="1">
      <alignment horizontal="center"/>
    </xf>
    <xf numFmtId="0" fontId="67" fillId="5" borderId="0" xfId="0" applyFont="1" applyFill="1" applyBorder="1" applyAlignment="1">
      <alignment horizontal="left" vertical="center"/>
    </xf>
    <xf numFmtId="0" fontId="67" fillId="5" borderId="0" xfId="0" applyFont="1" applyFill="1" applyBorder="1" applyAlignment="1">
      <alignment horizontal="center" vertical="center" wrapText="1"/>
    </xf>
    <xf numFmtId="2" fontId="53" fillId="2" borderId="87" xfId="0" applyNumberFormat="1" applyFont="1" applyFill="1" applyBorder="1" applyAlignment="1">
      <alignment horizontal="center" vertical="center" wrapText="1"/>
    </xf>
    <xf numFmtId="0" fontId="0" fillId="4" borderId="0" xfId="0" applyFill="1"/>
    <xf numFmtId="0" fontId="0" fillId="2" borderId="19" xfId="0" applyFill="1" applyBorder="1"/>
    <xf numFmtId="0" fontId="0" fillId="2" borderId="20" xfId="0" applyFill="1" applyBorder="1"/>
    <xf numFmtId="0" fontId="72" fillId="2" borderId="0" xfId="0" applyFont="1" applyFill="1" applyBorder="1"/>
    <xf numFmtId="0" fontId="0" fillId="2" borderId="20" xfId="0" applyFont="1" applyFill="1" applyBorder="1"/>
    <xf numFmtId="0" fontId="65" fillId="2" borderId="19" xfId="0" applyFont="1" applyFill="1" applyBorder="1"/>
    <xf numFmtId="0" fontId="75" fillId="2" borderId="0" xfId="0" applyFont="1" applyFill="1" applyBorder="1"/>
    <xf numFmtId="0" fontId="77" fillId="2" borderId="0" xfId="0" applyFont="1" applyFill="1" applyBorder="1"/>
    <xf numFmtId="0" fontId="78" fillId="2" borderId="0" xfId="0" applyFont="1" applyFill="1" applyBorder="1"/>
    <xf numFmtId="0" fontId="78" fillId="2" borderId="20" xfId="0" applyFont="1" applyFill="1" applyBorder="1"/>
    <xf numFmtId="0" fontId="0" fillId="2" borderId="19" xfId="0" applyFill="1" applyBorder="1" applyAlignment="1">
      <alignment wrapText="1"/>
    </xf>
    <xf numFmtId="0" fontId="0" fillId="2" borderId="0" xfId="0" applyFill="1" applyBorder="1" applyAlignment="1">
      <alignment wrapText="1"/>
    </xf>
    <xf numFmtId="0" fontId="0" fillId="2" borderId="0" xfId="0" applyFill="1" applyAlignment="1">
      <alignment wrapText="1"/>
    </xf>
    <xf numFmtId="0" fontId="0" fillId="4" borderId="0" xfId="0" applyFill="1" applyAlignment="1">
      <alignment wrapText="1"/>
    </xf>
    <xf numFmtId="0" fontId="0" fillId="2" borderId="0" xfId="0" applyFont="1" applyFill="1" applyBorder="1" applyAlignment="1">
      <alignment wrapText="1"/>
    </xf>
    <xf numFmtId="0" fontId="2" fillId="2" borderId="19" xfId="0" applyFont="1" applyFill="1" applyBorder="1"/>
    <xf numFmtId="0" fontId="79" fillId="0" borderId="0" xfId="0" applyFont="1" applyAlignment="1">
      <alignment vertical="center"/>
    </xf>
    <xf numFmtId="0" fontId="2" fillId="2" borderId="0" xfId="0" applyFont="1" applyFill="1" applyBorder="1"/>
    <xf numFmtId="0" fontId="0" fillId="2" borderId="135" xfId="0" applyFill="1" applyBorder="1"/>
    <xf numFmtId="0" fontId="74" fillId="0" borderId="0" xfId="0" applyFont="1" applyAlignment="1">
      <alignment vertical="center"/>
    </xf>
    <xf numFmtId="0" fontId="0" fillId="2" borderId="136" xfId="0" applyFill="1" applyBorder="1"/>
    <xf numFmtId="0" fontId="80" fillId="0" borderId="0" xfId="3" applyFont="1" applyAlignment="1">
      <alignment vertical="center"/>
    </xf>
    <xf numFmtId="0" fontId="0" fillId="2" borderId="137" xfId="0" applyFill="1" applyBorder="1"/>
    <xf numFmtId="0" fontId="0" fillId="2" borderId="138" xfId="0" applyFill="1" applyBorder="1"/>
    <xf numFmtId="0" fontId="6" fillId="2" borderId="139" xfId="0" applyFont="1" applyFill="1" applyBorder="1" applyAlignment="1">
      <alignment horizontal="center" vertical="top"/>
    </xf>
    <xf numFmtId="0" fontId="6" fillId="2" borderId="138" xfId="0" applyFont="1" applyFill="1" applyBorder="1" applyAlignment="1">
      <alignment horizontal="center" vertical="top"/>
    </xf>
    <xf numFmtId="0" fontId="0" fillId="2" borderId="140" xfId="0" applyFill="1" applyBorder="1"/>
    <xf numFmtId="0" fontId="0" fillId="2" borderId="141" xfId="0" applyFill="1" applyBorder="1"/>
    <xf numFmtId="0" fontId="0" fillId="2" borderId="142" xfId="0" applyFill="1" applyBorder="1"/>
    <xf numFmtId="0" fontId="21" fillId="2" borderId="142" xfId="0" applyFont="1" applyFill="1" applyBorder="1" applyAlignment="1">
      <alignment horizontal="center" vertical="center"/>
    </xf>
    <xf numFmtId="0" fontId="21" fillId="2" borderId="143" xfId="0" applyFont="1" applyFill="1" applyBorder="1" applyAlignment="1">
      <alignment horizontal="center" vertical="center"/>
    </xf>
    <xf numFmtId="0" fontId="0" fillId="2" borderId="144" xfId="0" applyFill="1" applyBorder="1"/>
    <xf numFmtId="0" fontId="0" fillId="2" borderId="145" xfId="0" applyFill="1" applyBorder="1"/>
    <xf numFmtId="0" fontId="6" fillId="2" borderId="0" xfId="0" applyFont="1" applyFill="1" applyBorder="1" applyAlignment="1">
      <alignment horizontal="center" vertical="top"/>
    </xf>
    <xf numFmtId="0" fontId="6" fillId="2" borderId="0" xfId="0" applyFont="1" applyFill="1" applyBorder="1" applyAlignment="1">
      <alignment horizontal="center" vertical="center"/>
    </xf>
    <xf numFmtId="0" fontId="20" fillId="2" borderId="0" xfId="0" applyFont="1" applyFill="1" applyBorder="1" applyAlignment="1">
      <alignment horizontal="center" vertical="center"/>
    </xf>
    <xf numFmtId="0" fontId="0" fillId="2" borderId="0" xfId="0" applyFill="1" applyBorder="1"/>
    <xf numFmtId="14" fontId="53" fillId="2" borderId="73" xfId="0" applyNumberFormat="1" applyFont="1" applyFill="1" applyBorder="1" applyAlignment="1">
      <alignment horizontal="center"/>
    </xf>
    <xf numFmtId="0" fontId="33" fillId="2" borderId="19" xfId="0" applyFont="1" applyFill="1" applyBorder="1" applyAlignment="1"/>
    <xf numFmtId="0" fontId="10"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43" fillId="2" borderId="57" xfId="0" applyFont="1" applyFill="1" applyBorder="1" applyAlignment="1">
      <alignment horizontal="center"/>
    </xf>
    <xf numFmtId="0" fontId="0" fillId="2" borderId="0" xfId="0" applyFill="1" applyBorder="1"/>
    <xf numFmtId="0" fontId="18" fillId="2" borderId="75" xfId="3" applyFill="1" applyBorder="1" applyAlignment="1"/>
    <xf numFmtId="0" fontId="18" fillId="2" borderId="76" xfId="3" applyFill="1" applyBorder="1" applyAlignment="1"/>
    <xf numFmtId="0" fontId="18" fillId="2" borderId="74" xfId="3" applyFill="1" applyBorder="1" applyAlignment="1"/>
    <xf numFmtId="0" fontId="0" fillId="2" borderId="0" xfId="0" applyFill="1" applyBorder="1" applyAlignment="1">
      <alignment horizontal="left" vertical="center" wrapText="1"/>
    </xf>
    <xf numFmtId="0" fontId="0" fillId="2" borderId="0" xfId="0" applyFill="1" applyBorder="1"/>
    <xf numFmtId="0" fontId="0" fillId="2" borderId="49" xfId="0" applyFill="1" applyBorder="1" applyAlignment="1">
      <alignment horizontal="center" vertical="center"/>
    </xf>
    <xf numFmtId="0" fontId="0" fillId="2" borderId="0" xfId="0" applyFill="1" applyBorder="1" applyAlignment="1">
      <alignment vertical="center" wrapText="1"/>
    </xf>
    <xf numFmtId="0" fontId="15" fillId="0" borderId="0" xfId="3" applyFont="1" applyBorder="1" applyAlignment="1">
      <alignment horizontal="left" vertical="center"/>
    </xf>
    <xf numFmtId="0" fontId="15" fillId="2" borderId="0" xfId="0" applyFont="1" applyFill="1" applyBorder="1" applyAlignment="1">
      <alignment horizontal="left" vertical="center"/>
    </xf>
    <xf numFmtId="168" fontId="15" fillId="2" borderId="0" xfId="3" applyNumberFormat="1" applyFont="1" applyFill="1" applyBorder="1" applyAlignment="1">
      <alignment horizontal="left" vertical="center"/>
    </xf>
    <xf numFmtId="0" fontId="18" fillId="2" borderId="0" xfId="3" applyFill="1" applyBorder="1" applyAlignment="1">
      <alignment horizontal="center" vertical="center"/>
    </xf>
    <xf numFmtId="3" fontId="0" fillId="2" borderId="0" xfId="0" applyNumberFormat="1" applyFill="1" applyBorder="1" applyAlignment="1">
      <alignment horizontal="right" vertical="center"/>
    </xf>
    <xf numFmtId="0" fontId="0" fillId="2" borderId="45" xfId="0" applyFill="1" applyBorder="1" applyAlignment="1">
      <alignment horizontal="center" vertical="center"/>
    </xf>
    <xf numFmtId="0" fontId="0" fillId="2" borderId="0" xfId="0" applyFill="1" applyBorder="1" applyAlignment="1">
      <alignment horizontal="left" vertical="center"/>
    </xf>
    <xf numFmtId="0" fontId="0" fillId="2" borderId="0" xfId="0" applyFill="1" applyBorder="1" applyAlignment="1">
      <alignment horizontal="left"/>
    </xf>
    <xf numFmtId="168" fontId="0" fillId="2" borderId="0" xfId="0" applyNumberFormat="1" applyFill="1" applyBorder="1" applyAlignment="1">
      <alignment horizontal="left" vertical="center"/>
    </xf>
    <xf numFmtId="0" fontId="0" fillId="2" borderId="50" xfId="0" applyFill="1" applyBorder="1" applyAlignment="1">
      <alignment horizontal="center" vertical="center"/>
    </xf>
    <xf numFmtId="0" fontId="0" fillId="2" borderId="51" xfId="0" applyFill="1" applyBorder="1" applyAlignment="1">
      <alignment vertical="center"/>
    </xf>
    <xf numFmtId="0" fontId="0" fillId="2" borderId="51" xfId="0" applyFill="1" applyBorder="1" applyAlignment="1">
      <alignment vertical="center" wrapText="1"/>
    </xf>
    <xf numFmtId="168" fontId="0" fillId="2" borderId="51" xfId="0" applyNumberFormat="1" applyFill="1" applyBorder="1" applyAlignment="1">
      <alignment horizontal="left" vertical="center"/>
    </xf>
    <xf numFmtId="0" fontId="18" fillId="2" borderId="51" xfId="3" applyFill="1" applyBorder="1" applyAlignment="1">
      <alignment horizontal="center" vertical="center"/>
    </xf>
    <xf numFmtId="3" fontId="0" fillId="2" borderId="51" xfId="0" applyNumberFormat="1" applyFill="1" applyBorder="1" applyAlignment="1">
      <alignment horizontal="right" vertical="center"/>
    </xf>
    <xf numFmtId="0" fontId="0" fillId="2" borderId="146" xfId="0" applyFill="1" applyBorder="1" applyAlignment="1">
      <alignment horizontal="center" vertical="center"/>
    </xf>
    <xf numFmtId="0" fontId="14" fillId="5" borderId="66" xfId="0" applyFont="1" applyFill="1" applyBorder="1" applyAlignment="1">
      <alignment horizontal="center" vertical="center"/>
    </xf>
    <xf numFmtId="0" fontId="14" fillId="5" borderId="91" xfId="0" applyFont="1" applyFill="1" applyBorder="1" applyAlignment="1">
      <alignment horizontal="center" vertical="center"/>
    </xf>
    <xf numFmtId="0" fontId="14" fillId="5" borderId="91" xfId="0" applyFont="1" applyFill="1" applyBorder="1" applyAlignment="1">
      <alignment horizontal="center" wrapText="1"/>
    </xf>
    <xf numFmtId="0" fontId="6" fillId="2" borderId="111" xfId="0" applyFont="1" applyFill="1" applyBorder="1" applyAlignment="1">
      <alignment horizontal="right"/>
    </xf>
    <xf numFmtId="0" fontId="6" fillId="2" borderId="111" xfId="0" applyFont="1" applyFill="1" applyBorder="1" applyAlignment="1">
      <alignment horizontal="center"/>
    </xf>
    <xf numFmtId="10" fontId="6" fillId="2" borderId="147" xfId="0" applyNumberFormat="1" applyFont="1" applyFill="1" applyBorder="1" applyAlignment="1">
      <alignment horizontal="center"/>
    </xf>
    <xf numFmtId="0" fontId="6" fillId="2" borderId="112" xfId="0" applyFont="1" applyFill="1" applyBorder="1" applyAlignment="1">
      <alignment horizontal="right"/>
    </xf>
    <xf numFmtId="0" fontId="6" fillId="2" borderId="112" xfId="0" applyFont="1" applyFill="1" applyBorder="1" applyAlignment="1">
      <alignment horizontal="center"/>
    </xf>
    <xf numFmtId="10" fontId="6" fillId="2" borderId="148" xfId="0" applyNumberFormat="1" applyFont="1" applyFill="1" applyBorder="1" applyAlignment="1">
      <alignment horizontal="center"/>
    </xf>
    <xf numFmtId="0" fontId="6" fillId="2" borderId="114" xfId="0" applyFont="1" applyFill="1" applyBorder="1" applyAlignment="1">
      <alignment horizontal="right"/>
    </xf>
    <xf numFmtId="0" fontId="6" fillId="2" borderId="114" xfId="0" applyFont="1" applyFill="1" applyBorder="1" applyAlignment="1">
      <alignment horizontal="center"/>
    </xf>
    <xf numFmtId="10" fontId="6" fillId="2" borderId="149" xfId="0" applyNumberFormat="1" applyFont="1" applyFill="1" applyBorder="1" applyAlignment="1">
      <alignment horizontal="center"/>
    </xf>
    <xf numFmtId="0" fontId="14" fillId="5" borderId="67" xfId="0" applyFont="1" applyFill="1" applyBorder="1" applyAlignment="1">
      <alignment horizontal="center" vertical="center"/>
    </xf>
    <xf numFmtId="0" fontId="14" fillId="5" borderId="91" xfId="0" applyFont="1" applyFill="1" applyBorder="1" applyAlignment="1">
      <alignment horizontal="center" vertical="center" wrapText="1"/>
    </xf>
    <xf numFmtId="0" fontId="87" fillId="5" borderId="84" xfId="0" applyFont="1" applyFill="1" applyBorder="1" applyAlignment="1">
      <alignment horizontal="center" vertical="center" wrapText="1"/>
    </xf>
    <xf numFmtId="0" fontId="87" fillId="2" borderId="45" xfId="0" applyFont="1" applyFill="1" applyBorder="1" applyAlignment="1">
      <alignment vertical="center" wrapText="1"/>
    </xf>
    <xf numFmtId="0" fontId="6" fillId="2" borderId="111" xfId="0" applyFont="1" applyFill="1" applyBorder="1" applyAlignment="1"/>
    <xf numFmtId="0" fontId="6" fillId="2" borderId="84" xfId="0" applyFont="1" applyFill="1" applyBorder="1" applyAlignment="1"/>
    <xf numFmtId="0" fontId="6" fillId="2" borderId="91" xfId="0" applyFont="1" applyFill="1" applyBorder="1" applyAlignment="1"/>
    <xf numFmtId="10" fontId="6" fillId="2" borderId="45" xfId="0" applyNumberFormat="1" applyFont="1" applyFill="1" applyBorder="1" applyAlignment="1"/>
    <xf numFmtId="0" fontId="6" fillId="2" borderId="112" xfId="0" applyFont="1" applyFill="1" applyBorder="1" applyAlignment="1"/>
    <xf numFmtId="0" fontId="6" fillId="2" borderId="0" xfId="0" applyFont="1" applyFill="1" applyBorder="1" applyAlignment="1"/>
    <xf numFmtId="0" fontId="6" fillId="2" borderId="113" xfId="0" applyFont="1" applyFill="1" applyBorder="1" applyAlignment="1"/>
    <xf numFmtId="0" fontId="6" fillId="2" borderId="114" xfId="0" applyFont="1" applyFill="1" applyBorder="1" applyAlignment="1"/>
    <xf numFmtId="0" fontId="6" fillId="2" borderId="115" xfId="0" applyFont="1" applyFill="1" applyBorder="1" applyAlignment="1"/>
    <xf numFmtId="0" fontId="6" fillId="2" borderId="116" xfId="0" applyFont="1" applyFill="1" applyBorder="1" applyAlignment="1"/>
    <xf numFmtId="0" fontId="65" fillId="4" borderId="66" xfId="0" applyFont="1" applyFill="1" applyBorder="1" applyAlignment="1"/>
    <xf numFmtId="0" fontId="65" fillId="4" borderId="67" xfId="0" applyFont="1" applyFill="1" applyBorder="1" applyAlignment="1"/>
    <xf numFmtId="0" fontId="65" fillId="4" borderId="69" xfId="0" applyFont="1" applyFill="1" applyBorder="1" applyAlignment="1"/>
    <xf numFmtId="0" fontId="65" fillId="4" borderId="65" xfId="0" applyFont="1" applyFill="1" applyBorder="1" applyAlignment="1">
      <alignment horizontal="center"/>
    </xf>
    <xf numFmtId="0" fontId="0" fillId="2" borderId="45" xfId="0" applyFill="1" applyBorder="1" applyAlignment="1">
      <alignment horizontal="center"/>
    </xf>
    <xf numFmtId="0" fontId="0" fillId="2" borderId="84" xfId="0" applyFill="1" applyBorder="1" applyAlignment="1">
      <alignment horizontal="center" vertical="center"/>
    </xf>
    <xf numFmtId="0" fontId="65" fillId="4" borderId="69" xfId="0" applyFont="1" applyFill="1" applyBorder="1" applyAlignment="1">
      <alignment horizontal="center" vertical="center"/>
    </xf>
    <xf numFmtId="0" fontId="75" fillId="6" borderId="0" xfId="0" applyFont="1" applyFill="1" applyBorder="1" applyAlignment="1">
      <alignment horizontal="left" wrapText="1" indent="2"/>
    </xf>
    <xf numFmtId="0" fontId="75" fillId="6" borderId="20" xfId="0" applyFont="1" applyFill="1" applyBorder="1" applyAlignment="1">
      <alignment horizontal="left" wrapText="1" indent="2"/>
    </xf>
    <xf numFmtId="0" fontId="75" fillId="6" borderId="0" xfId="0" applyFont="1" applyFill="1" applyBorder="1" applyAlignment="1">
      <alignment horizontal="left" indent="2"/>
    </xf>
    <xf numFmtId="0" fontId="75" fillId="6" borderId="20" xfId="0" applyFont="1" applyFill="1" applyBorder="1" applyAlignment="1">
      <alignment horizontal="left" indent="2"/>
    </xf>
    <xf numFmtId="0" fontId="81" fillId="6" borderId="19" xfId="0" applyFont="1" applyFill="1" applyBorder="1" applyAlignment="1">
      <alignment horizontal="center"/>
    </xf>
    <xf numFmtId="0" fontId="81" fillId="6" borderId="0" xfId="0" applyFont="1" applyFill="1" applyBorder="1" applyAlignment="1">
      <alignment horizontal="center"/>
    </xf>
    <xf numFmtId="0" fontId="81" fillId="6" borderId="20" xfId="0" applyFont="1" applyFill="1" applyBorder="1" applyAlignment="1">
      <alignment horizontal="center"/>
    </xf>
    <xf numFmtId="0" fontId="82" fillId="8" borderId="19" xfId="0" applyFont="1" applyFill="1" applyBorder="1" applyAlignment="1">
      <alignment horizontal="left" vertical="center" wrapText="1" indent="20"/>
    </xf>
    <xf numFmtId="0" fontId="82" fillId="8" borderId="0" xfId="0" applyFont="1" applyFill="1" applyBorder="1" applyAlignment="1">
      <alignment horizontal="left" vertical="center" indent="20"/>
    </xf>
    <xf numFmtId="0" fontId="82" fillId="8" borderId="20" xfId="0" applyFont="1" applyFill="1" applyBorder="1" applyAlignment="1">
      <alignment horizontal="left" vertical="center" indent="20"/>
    </xf>
    <xf numFmtId="0" fontId="73" fillId="2" borderId="0" xfId="0" applyFont="1" applyFill="1" applyBorder="1" applyAlignment="1">
      <alignment horizontal="right" vertical="top"/>
    </xf>
    <xf numFmtId="0" fontId="73" fillId="2" borderId="20" xfId="0" applyFont="1" applyFill="1" applyBorder="1" applyAlignment="1">
      <alignment horizontal="right" vertical="top"/>
    </xf>
    <xf numFmtId="0" fontId="45" fillId="2" borderId="42" xfId="0" applyFont="1" applyFill="1" applyBorder="1" applyAlignment="1">
      <alignment horizontal="center" vertical="center"/>
    </xf>
    <xf numFmtId="0" fontId="45" fillId="2" borderId="43" xfId="0" applyFont="1" applyFill="1" applyBorder="1" applyAlignment="1">
      <alignment horizontal="center" vertical="center"/>
    </xf>
    <xf numFmtId="0" fontId="45" fillId="2" borderId="44" xfId="0" applyFont="1" applyFill="1" applyBorder="1" applyAlignment="1">
      <alignment horizontal="center" vertical="center"/>
    </xf>
    <xf numFmtId="0" fontId="18" fillId="2" borderId="75" xfId="3" applyFill="1" applyBorder="1" applyAlignment="1">
      <alignment horizontal="left"/>
    </xf>
    <xf numFmtId="0" fontId="18" fillId="2" borderId="76" xfId="3" applyFill="1" applyBorder="1" applyAlignment="1">
      <alignment horizontal="left"/>
    </xf>
    <xf numFmtId="0" fontId="18" fillId="2" borderId="74" xfId="3" applyFill="1" applyBorder="1" applyAlignment="1">
      <alignment horizontal="left"/>
    </xf>
    <xf numFmtId="0" fontId="43" fillId="2" borderId="57" xfId="0" applyFont="1" applyFill="1" applyBorder="1" applyAlignment="1">
      <alignment horizontal="center"/>
    </xf>
    <xf numFmtId="0" fontId="18" fillId="2" borderId="57" xfId="3" applyFill="1" applyBorder="1" applyAlignment="1">
      <alignment horizontal="left"/>
    </xf>
    <xf numFmtId="0" fontId="44" fillId="2" borderId="57" xfId="3" applyFont="1" applyFill="1" applyBorder="1" applyAlignment="1">
      <alignment horizontal="left"/>
    </xf>
    <xf numFmtId="0" fontId="43" fillId="2" borderId="75" xfId="0" applyFont="1" applyFill="1" applyBorder="1" applyAlignment="1">
      <alignment horizontal="center"/>
    </xf>
    <xf numFmtId="0" fontId="43" fillId="2" borderId="74" xfId="0" applyFont="1" applyFill="1" applyBorder="1" applyAlignment="1">
      <alignment horizontal="center"/>
    </xf>
    <xf numFmtId="0" fontId="42" fillId="5" borderId="46" xfId="0" applyFont="1" applyFill="1" applyBorder="1" applyAlignment="1">
      <alignment horizontal="center" vertical="center"/>
    </xf>
    <xf numFmtId="0" fontId="42" fillId="5" borderId="47" xfId="0" applyFont="1" applyFill="1" applyBorder="1" applyAlignment="1">
      <alignment horizontal="center" vertical="center"/>
    </xf>
    <xf numFmtId="0" fontId="42" fillId="5" borderId="48" xfId="0" applyFont="1" applyFill="1" applyBorder="1" applyAlignment="1">
      <alignment horizontal="center" vertical="center"/>
    </xf>
    <xf numFmtId="0" fontId="0" fillId="4" borderId="49" xfId="0" applyFill="1" applyBorder="1" applyAlignment="1">
      <alignment horizontal="center"/>
    </xf>
    <xf numFmtId="0" fontId="0" fillId="4" borderId="0" xfId="0" applyFill="1" applyBorder="1" applyAlignment="1">
      <alignment horizontal="center"/>
    </xf>
    <xf numFmtId="0" fontId="0" fillId="4" borderId="45" xfId="0" applyFill="1" applyBorder="1" applyAlignment="1">
      <alignment horizontal="center"/>
    </xf>
    <xf numFmtId="0" fontId="21" fillId="2" borderId="24" xfId="0" applyFont="1" applyFill="1" applyBorder="1" applyAlignment="1">
      <alignment horizontal="center" vertical="center"/>
    </xf>
    <xf numFmtId="0" fontId="21" fillId="2" borderId="25" xfId="0" applyFont="1" applyFill="1" applyBorder="1" applyAlignment="1">
      <alignment horizontal="center" vertical="center"/>
    </xf>
    <xf numFmtId="0" fontId="21" fillId="2" borderId="26" xfId="0" applyFont="1" applyFill="1" applyBorder="1" applyAlignment="1">
      <alignment horizontal="center" vertical="center"/>
    </xf>
    <xf numFmtId="0" fontId="25" fillId="5" borderId="16" xfId="0" applyFont="1" applyFill="1" applyBorder="1" applyAlignment="1">
      <alignment horizontal="center" vertical="center"/>
    </xf>
    <xf numFmtId="0" fontId="8" fillId="5" borderId="17" xfId="0" applyFont="1" applyFill="1" applyBorder="1" applyAlignment="1">
      <alignment horizontal="center" vertical="center"/>
    </xf>
    <xf numFmtId="0" fontId="8" fillId="5" borderId="18" xfId="0" applyFont="1" applyFill="1" applyBorder="1" applyAlignment="1">
      <alignment horizontal="center" vertical="center"/>
    </xf>
    <xf numFmtId="0" fontId="0" fillId="2" borderId="30" xfId="0" applyFill="1" applyBorder="1" applyAlignment="1">
      <alignment horizontal="left" vertical="center" wrapText="1"/>
    </xf>
    <xf numFmtId="0" fontId="0" fillId="2" borderId="0" xfId="0" applyFill="1" applyBorder="1" applyAlignment="1">
      <alignment horizontal="left" vertical="center" wrapText="1"/>
    </xf>
    <xf numFmtId="0" fontId="14" fillId="2" borderId="0"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32" fillId="4" borderId="30" xfId="0" applyFont="1" applyFill="1" applyBorder="1" applyAlignment="1">
      <alignment horizontal="center" vertical="center"/>
    </xf>
    <xf numFmtId="0" fontId="32" fillId="4" borderId="0" xfId="0" applyFont="1" applyFill="1" applyBorder="1" applyAlignment="1">
      <alignment horizontal="center" vertical="center"/>
    </xf>
    <xf numFmtId="0" fontId="32" fillId="4" borderId="31" xfId="0" applyFont="1" applyFill="1" applyBorder="1" applyAlignment="1">
      <alignment horizontal="center" vertical="center"/>
    </xf>
    <xf numFmtId="0" fontId="11" fillId="7" borderId="0" xfId="0" applyFont="1" applyFill="1" applyBorder="1" applyAlignment="1">
      <alignment horizontal="center" vertical="center"/>
    </xf>
    <xf numFmtId="0" fontId="11" fillId="7" borderId="0" xfId="0" applyFont="1" applyFill="1" applyBorder="1" applyAlignment="1">
      <alignment horizontal="center" vertical="center" wrapText="1"/>
    </xf>
    <xf numFmtId="0" fontId="10" fillId="2" borderId="0" xfId="0" applyFont="1" applyFill="1" applyBorder="1" applyAlignment="1">
      <alignment horizontal="center" vertical="center"/>
    </xf>
    <xf numFmtId="0" fontId="26" fillId="5" borderId="27" xfId="0" applyFont="1" applyFill="1" applyBorder="1" applyAlignment="1">
      <alignment horizontal="center" vertical="center"/>
    </xf>
    <xf numFmtId="0" fontId="26" fillId="5" borderId="28" xfId="0" applyFont="1" applyFill="1" applyBorder="1" applyAlignment="1">
      <alignment horizontal="center" vertical="center"/>
    </xf>
    <xf numFmtId="0" fontId="26" fillId="5" borderId="29" xfId="0" applyFont="1" applyFill="1" applyBorder="1" applyAlignment="1">
      <alignment horizontal="center" vertical="center"/>
    </xf>
    <xf numFmtId="0" fontId="26" fillId="5" borderId="30" xfId="0" applyFont="1" applyFill="1" applyBorder="1" applyAlignment="1">
      <alignment horizontal="center" vertical="center"/>
    </xf>
    <xf numFmtId="0" fontId="26" fillId="5" borderId="0" xfId="0" applyFont="1" applyFill="1" applyBorder="1" applyAlignment="1">
      <alignment horizontal="center" vertical="center"/>
    </xf>
    <xf numFmtId="0" fontId="26" fillId="5" borderId="31" xfId="0" applyFont="1" applyFill="1" applyBorder="1" applyAlignment="1">
      <alignment horizontal="center" vertical="center"/>
    </xf>
    <xf numFmtId="0" fontId="6" fillId="2" borderId="1" xfId="0" applyFont="1" applyFill="1" applyBorder="1" applyAlignment="1">
      <alignment horizontal="right" vertical="center"/>
    </xf>
    <xf numFmtId="0" fontId="6" fillId="2" borderId="6" xfId="0" applyFont="1" applyFill="1" applyBorder="1" applyAlignment="1">
      <alignment horizontal="right" vertical="center"/>
    </xf>
    <xf numFmtId="0" fontId="6" fillId="2" borderId="7" xfId="0" applyFont="1" applyFill="1" applyBorder="1" applyAlignment="1">
      <alignment horizontal="right" vertical="center"/>
    </xf>
    <xf numFmtId="0" fontId="6" fillId="2" borderId="8" xfId="0" applyFont="1" applyFill="1" applyBorder="1" applyAlignment="1">
      <alignment horizontal="right" vertical="center"/>
    </xf>
    <xf numFmtId="0" fontId="6" fillId="2" borderId="0" xfId="0" applyFont="1" applyFill="1" applyBorder="1" applyAlignment="1">
      <alignment horizontal="center" vertical="center"/>
    </xf>
    <xf numFmtId="0" fontId="6" fillId="2" borderId="9" xfId="0" applyFont="1" applyFill="1" applyBorder="1" applyAlignment="1">
      <alignment horizontal="right" vertical="center"/>
    </xf>
    <xf numFmtId="0" fontId="6" fillId="2" borderId="10" xfId="0" applyFont="1" applyFill="1" applyBorder="1" applyAlignment="1">
      <alignment horizontal="right" vertical="center"/>
    </xf>
    <xf numFmtId="0" fontId="6" fillId="2" borderId="1"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33" fillId="2" borderId="30" xfId="0" applyFont="1" applyFill="1" applyBorder="1" applyAlignment="1">
      <alignment horizontal="left" wrapText="1"/>
    </xf>
    <xf numFmtId="0" fontId="33" fillId="2" borderId="0" xfId="0" applyFont="1" applyFill="1" applyBorder="1" applyAlignment="1">
      <alignment horizontal="left" wrapText="1"/>
    </xf>
    <xf numFmtId="0" fontId="33" fillId="2" borderId="31" xfId="0" applyFont="1" applyFill="1" applyBorder="1" applyAlignment="1">
      <alignment horizontal="left" wrapText="1"/>
    </xf>
    <xf numFmtId="0" fontId="6" fillId="2" borderId="8" xfId="0" applyFont="1" applyFill="1" applyBorder="1" applyAlignment="1">
      <alignment horizontal="center" vertical="center"/>
    </xf>
    <xf numFmtId="2" fontId="20" fillId="2" borderId="0" xfId="0" applyNumberFormat="1" applyFont="1" applyFill="1" applyBorder="1" applyAlignment="1">
      <alignment horizontal="center" vertical="center"/>
    </xf>
    <xf numFmtId="0" fontId="20" fillId="2" borderId="0" xfId="0" applyFont="1" applyFill="1" applyBorder="1" applyAlignment="1">
      <alignment horizontal="center" vertical="center"/>
    </xf>
    <xf numFmtId="0" fontId="20" fillId="2" borderId="7"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1" fillId="2" borderId="78" xfId="0" applyFont="1" applyFill="1" applyBorder="1" applyAlignment="1">
      <alignment horizontal="center" vertical="center"/>
    </xf>
    <xf numFmtId="0" fontId="21" fillId="2" borderId="72" xfId="0" applyFont="1" applyFill="1" applyBorder="1" applyAlignment="1">
      <alignment horizontal="center" vertical="center"/>
    </xf>
    <xf numFmtId="0" fontId="21" fillId="2" borderId="77" xfId="0" applyFont="1" applyFill="1" applyBorder="1" applyAlignment="1">
      <alignment horizontal="center" vertical="center"/>
    </xf>
    <xf numFmtId="4" fontId="13" fillId="9" borderId="0" xfId="0" applyNumberFormat="1" applyFont="1" applyFill="1" applyBorder="1" applyAlignment="1">
      <alignment horizontal="center"/>
    </xf>
    <xf numFmtId="0" fontId="13" fillId="9" borderId="0" xfId="0" applyFont="1" applyFill="1" applyBorder="1" applyAlignment="1">
      <alignment horizont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21" fillId="2" borderId="34" xfId="0" applyFont="1" applyFill="1" applyBorder="1" applyAlignment="1">
      <alignment horizontal="center" vertical="center"/>
    </xf>
    <xf numFmtId="0" fontId="21" fillId="2" borderId="35" xfId="0" applyFont="1" applyFill="1" applyBorder="1" applyAlignment="1">
      <alignment horizontal="center" vertical="center"/>
    </xf>
    <xf numFmtId="0" fontId="21" fillId="2" borderId="36" xfId="0" applyFont="1" applyFill="1" applyBorder="1" applyAlignment="1">
      <alignment horizontal="center" vertical="center"/>
    </xf>
    <xf numFmtId="0" fontId="0" fillId="11" borderId="9" xfId="0" applyFill="1" applyBorder="1" applyAlignment="1">
      <alignment horizontal="center"/>
    </xf>
    <xf numFmtId="0" fontId="0" fillId="11" borderId="3" xfId="0" applyFill="1" applyBorder="1" applyAlignment="1">
      <alignment horizontal="center"/>
    </xf>
    <xf numFmtId="0" fontId="10" fillId="4" borderId="1" xfId="0" applyFont="1" applyFill="1" applyBorder="1" applyAlignment="1">
      <alignment horizontal="center" vertical="center"/>
    </xf>
    <xf numFmtId="0" fontId="10" fillId="4" borderId="2" xfId="0" applyFont="1" applyFill="1" applyBorder="1" applyAlignment="1">
      <alignment horizontal="center" vertical="center"/>
    </xf>
    <xf numFmtId="0" fontId="38" fillId="9" borderId="7" xfId="0" applyFont="1" applyFill="1" applyBorder="1" applyAlignment="1">
      <alignment horizontal="center"/>
    </xf>
    <xf numFmtId="0" fontId="38" fillId="9" borderId="0" xfId="0" applyFont="1" applyFill="1" applyBorder="1" applyAlignment="1">
      <alignment horizontal="center"/>
    </xf>
    <xf numFmtId="0" fontId="38" fillId="9" borderId="9" xfId="0" applyFont="1" applyFill="1" applyBorder="1" applyAlignment="1">
      <alignment horizontal="center"/>
    </xf>
    <xf numFmtId="0" fontId="38" fillId="9" borderId="3" xfId="0" applyFont="1" applyFill="1" applyBorder="1" applyAlignment="1">
      <alignment horizontal="center"/>
    </xf>
    <xf numFmtId="0" fontId="0" fillId="3" borderId="0" xfId="0" applyFill="1" applyBorder="1" applyAlignment="1">
      <alignment horizontal="center"/>
    </xf>
    <xf numFmtId="0" fontId="0" fillId="3" borderId="0" xfId="0" applyFill="1" applyAlignment="1">
      <alignment horizontal="center"/>
    </xf>
    <xf numFmtId="4" fontId="0" fillId="11" borderId="9" xfId="0" applyNumberFormat="1" applyFill="1" applyBorder="1" applyAlignment="1">
      <alignment horizontal="center"/>
    </xf>
    <xf numFmtId="4" fontId="0" fillId="11" borderId="3" xfId="0" applyNumberFormat="1" applyFill="1" applyBorder="1" applyAlignment="1">
      <alignment horizontal="center"/>
    </xf>
    <xf numFmtId="4" fontId="0" fillId="11" borderId="10" xfId="0" applyNumberFormat="1" applyFill="1" applyBorder="1" applyAlignment="1">
      <alignment horizontal="center"/>
    </xf>
    <xf numFmtId="0" fontId="0" fillId="11" borderId="9" xfId="0" applyNumberFormat="1" applyFill="1" applyBorder="1" applyAlignment="1">
      <alignment horizontal="center"/>
    </xf>
    <xf numFmtId="0" fontId="0" fillId="11" borderId="3" xfId="0" applyNumberFormat="1" applyFill="1" applyBorder="1" applyAlignment="1">
      <alignment horizontal="center"/>
    </xf>
    <xf numFmtId="0" fontId="0" fillId="11" borderId="10" xfId="0" applyNumberFormat="1" applyFill="1" applyBorder="1" applyAlignment="1">
      <alignment horizontal="center"/>
    </xf>
    <xf numFmtId="0" fontId="0" fillId="6" borderId="13" xfId="0" applyFill="1" applyBorder="1" applyAlignment="1">
      <alignment horizontal="center" vertical="center"/>
    </xf>
    <xf numFmtId="0" fontId="0" fillId="6" borderId="14" xfId="0" applyFill="1" applyBorder="1" applyAlignment="1">
      <alignment horizontal="center" vertical="center"/>
    </xf>
    <xf numFmtId="0" fontId="0" fillId="6" borderId="4" xfId="0" applyFill="1" applyBorder="1" applyAlignment="1">
      <alignment horizontal="center" vertical="center"/>
    </xf>
    <xf numFmtId="0" fontId="0" fillId="6" borderId="1" xfId="0" applyFill="1" applyBorder="1" applyAlignment="1">
      <alignment horizontal="center" vertical="center"/>
    </xf>
    <xf numFmtId="0" fontId="0" fillId="6" borderId="9" xfId="0" applyFill="1" applyBorder="1" applyAlignment="1">
      <alignment horizontal="center" vertical="center"/>
    </xf>
    <xf numFmtId="0" fontId="0" fillId="6" borderId="7" xfId="0" applyFill="1" applyBorder="1" applyAlignment="1">
      <alignment horizontal="center" vertical="center"/>
    </xf>
    <xf numFmtId="0" fontId="0" fillId="2" borderId="30" xfId="0" applyFill="1" applyBorder="1"/>
    <xf numFmtId="0" fontId="0" fillId="2" borderId="0" xfId="0" applyFill="1" applyBorder="1"/>
    <xf numFmtId="0" fontId="0" fillId="11" borderId="102" xfId="0" applyFill="1" applyBorder="1" applyAlignment="1">
      <alignment horizontal="right" vertical="center"/>
    </xf>
    <xf numFmtId="0" fontId="0" fillId="11" borderId="103" xfId="0" applyFill="1" applyBorder="1" applyAlignment="1">
      <alignment horizontal="right" vertical="center"/>
    </xf>
    <xf numFmtId="0" fontId="6" fillId="4" borderId="39" xfId="0" applyFont="1" applyFill="1" applyBorder="1" applyAlignment="1">
      <alignment horizontal="right" vertical="center"/>
    </xf>
    <xf numFmtId="0" fontId="6" fillId="4" borderId="3" xfId="0" applyFont="1" applyFill="1" applyBorder="1" applyAlignment="1">
      <alignment horizontal="right" vertical="center"/>
    </xf>
    <xf numFmtId="0" fontId="6" fillId="4" borderId="38" xfId="0" applyFont="1" applyFill="1" applyBorder="1" applyAlignment="1">
      <alignment horizontal="right" vertical="center"/>
    </xf>
    <xf numFmtId="0" fontId="6" fillId="4" borderId="2" xfId="0" applyFont="1" applyFill="1" applyBorder="1" applyAlignment="1">
      <alignment horizontal="right" vertical="center"/>
    </xf>
    <xf numFmtId="0" fontId="11" fillId="7" borderId="0" xfId="0" applyFont="1" applyFill="1" applyBorder="1" applyAlignment="1">
      <alignment horizontal="left" vertical="center"/>
    </xf>
    <xf numFmtId="0" fontId="10" fillId="2" borderId="0" xfId="0" applyFont="1" applyFill="1" applyBorder="1" applyAlignment="1">
      <alignment horizontal="left" vertical="center"/>
    </xf>
    <xf numFmtId="0" fontId="10" fillId="2" borderId="0" xfId="1" applyNumberFormat="1" applyFont="1" applyFill="1" applyBorder="1" applyAlignment="1">
      <alignment horizontal="left" vertical="center"/>
    </xf>
    <xf numFmtId="0" fontId="14" fillId="7" borderId="37" xfId="0" applyFont="1" applyFill="1" applyBorder="1" applyAlignment="1">
      <alignment horizontal="right" vertical="center"/>
    </xf>
    <xf numFmtId="0" fontId="14" fillId="7" borderId="5" xfId="0" applyFont="1" applyFill="1" applyBorder="1" applyAlignment="1">
      <alignment horizontal="right" vertical="center"/>
    </xf>
    <xf numFmtId="0" fontId="6" fillId="2" borderId="38" xfId="0" applyFont="1" applyFill="1" applyBorder="1" applyAlignment="1">
      <alignment horizontal="right" vertical="center"/>
    </xf>
    <xf numFmtId="0" fontId="6" fillId="2" borderId="2" xfId="0" applyFont="1" applyFill="1" applyBorder="1" applyAlignment="1">
      <alignment horizontal="right" vertical="center"/>
    </xf>
    <xf numFmtId="0" fontId="6" fillId="2" borderId="30" xfId="0" applyFont="1" applyFill="1" applyBorder="1" applyAlignment="1">
      <alignment horizontal="right" vertical="center"/>
    </xf>
    <xf numFmtId="0" fontId="6" fillId="2" borderId="0" xfId="0" applyFont="1" applyFill="1" applyBorder="1" applyAlignment="1">
      <alignment horizontal="right" vertical="center"/>
    </xf>
    <xf numFmtId="0" fontId="11" fillId="8" borderId="0" xfId="0" applyFont="1" applyFill="1" applyBorder="1" applyAlignment="1">
      <alignment horizontal="left" vertical="center"/>
    </xf>
    <xf numFmtId="0" fontId="6" fillId="4" borderId="30" xfId="0" applyFont="1" applyFill="1" applyBorder="1" applyAlignment="1">
      <alignment horizontal="right" vertical="center"/>
    </xf>
    <xf numFmtId="0" fontId="6" fillId="4" borderId="0" xfId="0" applyFont="1" applyFill="1" applyBorder="1" applyAlignment="1">
      <alignment horizontal="right" vertical="center"/>
    </xf>
    <xf numFmtId="0" fontId="16" fillId="7" borderId="37" xfId="0" applyFont="1" applyFill="1" applyBorder="1" applyAlignment="1">
      <alignment horizontal="left" vertical="center"/>
    </xf>
    <xf numFmtId="0" fontId="16" fillId="7" borderId="5" xfId="0" applyFont="1" applyFill="1" applyBorder="1" applyAlignment="1">
      <alignment horizontal="left" vertical="center"/>
    </xf>
    <xf numFmtId="0" fontId="13" fillId="2" borderId="30" xfId="0" applyFont="1" applyFill="1" applyBorder="1"/>
    <xf numFmtId="0" fontId="13" fillId="2" borderId="0" xfId="0" applyFont="1" applyFill="1" applyBorder="1"/>
    <xf numFmtId="0" fontId="13" fillId="2" borderId="39" xfId="0" applyFont="1" applyFill="1" applyBorder="1"/>
    <xf numFmtId="0" fontId="13" fillId="2" borderId="3" xfId="0" applyFont="1" applyFill="1" applyBorder="1"/>
    <xf numFmtId="0" fontId="0" fillId="11" borderId="66" xfId="0" applyFill="1" applyBorder="1" applyAlignment="1">
      <alignment horizontal="right" vertical="center"/>
    </xf>
    <xf numFmtId="0" fontId="0" fillId="11" borderId="67" xfId="0" applyFill="1" applyBorder="1" applyAlignment="1">
      <alignment horizontal="right" vertical="center"/>
    </xf>
    <xf numFmtId="0" fontId="6" fillId="2" borderId="39" xfId="0" applyFont="1" applyFill="1" applyBorder="1" applyAlignment="1">
      <alignment horizontal="right" vertical="center"/>
    </xf>
    <xf numFmtId="0" fontId="6" fillId="2" borderId="3" xfId="0" applyFont="1" applyFill="1" applyBorder="1" applyAlignment="1">
      <alignment horizontal="right" vertical="center"/>
    </xf>
    <xf numFmtId="0" fontId="15" fillId="11" borderId="66" xfId="3" applyFont="1" applyFill="1" applyBorder="1" applyAlignment="1">
      <alignment horizontal="right" vertical="center"/>
    </xf>
    <xf numFmtId="0" fontId="15" fillId="11" borderId="67" xfId="3" applyFont="1" applyFill="1" applyBorder="1" applyAlignment="1">
      <alignment horizontal="right" vertical="center"/>
    </xf>
    <xf numFmtId="0" fontId="59" fillId="6" borderId="30" xfId="0" applyFont="1" applyFill="1" applyBorder="1" applyAlignment="1">
      <alignment horizontal="center"/>
    </xf>
    <xf numFmtId="0" fontId="59" fillId="6" borderId="0" xfId="0" applyFont="1" applyFill="1" applyBorder="1" applyAlignment="1">
      <alignment horizontal="center"/>
    </xf>
    <xf numFmtId="0" fontId="60" fillId="6" borderId="0" xfId="0" applyFont="1" applyFill="1" applyBorder="1" applyAlignment="1">
      <alignment horizontal="center"/>
    </xf>
    <xf numFmtId="0" fontId="61" fillId="6" borderId="30" xfId="0" applyFont="1" applyFill="1" applyBorder="1" applyAlignment="1">
      <alignment horizontal="center"/>
    </xf>
    <xf numFmtId="0" fontId="0" fillId="6" borderId="0" xfId="0" applyFill="1" applyBorder="1" applyAlignment="1">
      <alignment horizontal="center"/>
    </xf>
    <xf numFmtId="0" fontId="61" fillId="6" borderId="0" xfId="0" applyFont="1" applyFill="1" applyBorder="1" applyAlignment="1">
      <alignment horizontal="center"/>
    </xf>
    <xf numFmtId="0" fontId="49" fillId="2" borderId="42" xfId="0" applyFont="1" applyFill="1" applyBorder="1" applyAlignment="1">
      <alignment horizontal="center" vertical="center"/>
    </xf>
    <xf numFmtId="0" fontId="49" fillId="2" borderId="43" xfId="0" applyFont="1" applyFill="1" applyBorder="1" applyAlignment="1">
      <alignment horizontal="center" vertical="center"/>
    </xf>
    <xf numFmtId="0" fontId="49" fillId="2" borderId="44" xfId="0" applyFont="1" applyFill="1" applyBorder="1" applyAlignment="1">
      <alignment horizontal="center" vertical="center"/>
    </xf>
    <xf numFmtId="0" fontId="28" fillId="5" borderId="46" xfId="0" applyFont="1" applyFill="1" applyBorder="1" applyAlignment="1">
      <alignment horizontal="center" vertical="center"/>
    </xf>
    <xf numFmtId="0" fontId="28" fillId="5" borderId="47" xfId="0" applyFont="1" applyFill="1" applyBorder="1" applyAlignment="1">
      <alignment horizontal="center" vertical="center"/>
    </xf>
    <xf numFmtId="0" fontId="52" fillId="3" borderId="49" xfId="0" applyFont="1" applyFill="1" applyBorder="1" applyAlignment="1">
      <alignment horizontal="center"/>
    </xf>
    <xf numFmtId="0" fontId="52" fillId="3" borderId="0" xfId="0" applyFont="1" applyFill="1" applyBorder="1" applyAlignment="1">
      <alignment horizontal="center"/>
    </xf>
    <xf numFmtId="0" fontId="37" fillId="2" borderId="7" xfId="0" applyFont="1" applyFill="1" applyBorder="1" applyAlignment="1">
      <alignment horizontal="center" vertical="center"/>
    </xf>
    <xf numFmtId="0" fontId="37" fillId="2" borderId="8" xfId="0" applyFont="1" applyFill="1" applyBorder="1" applyAlignment="1">
      <alignment horizontal="center" vertical="center"/>
    </xf>
    <xf numFmtId="0" fontId="37" fillId="2" borderId="9" xfId="0" applyFont="1" applyFill="1" applyBorder="1" applyAlignment="1">
      <alignment horizontal="center" vertical="center"/>
    </xf>
    <xf numFmtId="0" fontId="37" fillId="2" borderId="10" xfId="0" applyFont="1" applyFill="1" applyBorder="1" applyAlignment="1">
      <alignment horizontal="center" vertical="center"/>
    </xf>
    <xf numFmtId="0" fontId="50" fillId="13" borderId="49" xfId="0" applyFont="1" applyFill="1" applyBorder="1" applyAlignment="1">
      <alignment horizontal="center"/>
    </xf>
    <xf numFmtId="0" fontId="50" fillId="13" borderId="0" xfId="0" applyFont="1" applyFill="1" applyBorder="1" applyAlignment="1">
      <alignment horizontal="center"/>
    </xf>
    <xf numFmtId="0" fontId="37" fillId="2" borderId="1" xfId="0" applyFont="1" applyFill="1" applyBorder="1" applyAlignment="1">
      <alignment horizontal="center" vertical="center"/>
    </xf>
    <xf numFmtId="0" fontId="37" fillId="2" borderId="6" xfId="0" applyFont="1" applyFill="1" applyBorder="1" applyAlignment="1">
      <alignment horizontal="center" vertical="center"/>
    </xf>
    <xf numFmtId="0" fontId="68" fillId="5" borderId="43" xfId="0" applyFont="1" applyFill="1" applyBorder="1" applyAlignment="1">
      <alignment horizontal="center" vertical="center" wrapText="1"/>
    </xf>
    <xf numFmtId="0" fontId="29" fillId="3" borderId="49" xfId="0" applyFont="1" applyFill="1" applyBorder="1" applyAlignment="1">
      <alignment horizontal="left" wrapText="1"/>
    </xf>
    <xf numFmtId="0" fontId="29" fillId="3" borderId="0" xfId="0" applyFont="1" applyFill="1" applyAlignment="1">
      <alignment horizontal="left" wrapText="1"/>
    </xf>
    <xf numFmtId="0" fontId="0" fillId="3" borderId="49" xfId="0" applyFill="1" applyBorder="1" applyAlignment="1">
      <alignment horizontal="left" wrapText="1"/>
    </xf>
    <xf numFmtId="0" fontId="0" fillId="3" borderId="0" xfId="0" applyFill="1" applyBorder="1" applyAlignment="1">
      <alignment horizontal="left" wrapText="1"/>
    </xf>
    <xf numFmtId="0" fontId="27" fillId="5" borderId="73" xfId="0" applyFont="1" applyFill="1" applyBorder="1" applyAlignment="1">
      <alignment horizontal="center" vertical="center"/>
    </xf>
    <xf numFmtId="0" fontId="27" fillId="5" borderId="110" xfId="0" applyFont="1" applyFill="1" applyBorder="1" applyAlignment="1">
      <alignment horizontal="center" vertical="center"/>
    </xf>
    <xf numFmtId="0" fontId="69" fillId="5" borderId="47" xfId="0" applyFont="1" applyFill="1" applyBorder="1" applyAlignment="1">
      <alignment horizontal="right" vertical="center" wrapText="1" indent="15"/>
    </xf>
    <xf numFmtId="0" fontId="70" fillId="5" borderId="47" xfId="0" applyFont="1" applyFill="1" applyBorder="1" applyAlignment="1">
      <alignment horizontal="right" vertical="center" indent="15"/>
    </xf>
    <xf numFmtId="0" fontId="27" fillId="5" borderId="115" xfId="0" applyFont="1" applyFill="1" applyBorder="1" applyAlignment="1">
      <alignment horizontal="center" vertical="center"/>
    </xf>
    <xf numFmtId="0" fontId="71" fillId="5" borderId="43" xfId="0" applyFont="1" applyFill="1" applyBorder="1" applyAlignment="1">
      <alignment horizontal="center" vertical="center"/>
    </xf>
    <xf numFmtId="0" fontId="27" fillId="5" borderId="51" xfId="0" applyFont="1" applyFill="1" applyBorder="1" applyAlignment="1">
      <alignment horizontal="center" vertical="center"/>
    </xf>
    <xf numFmtId="0" fontId="70" fillId="5" borderId="43" xfId="0" applyFont="1" applyFill="1" applyBorder="1" applyAlignment="1">
      <alignment horizontal="center" vertical="center"/>
    </xf>
    <xf numFmtId="0" fontId="28" fillId="5" borderId="111" xfId="0" applyFont="1" applyFill="1" applyBorder="1" applyAlignment="1">
      <alignment horizontal="center" vertical="center" wrapText="1"/>
    </xf>
    <xf numFmtId="0" fontId="28" fillId="5" borderId="84" xfId="0" applyFont="1" applyFill="1" applyBorder="1" applyAlignment="1">
      <alignment horizontal="center" vertical="center" wrapText="1"/>
    </xf>
    <xf numFmtId="0" fontId="28" fillId="5" borderId="112" xfId="0" applyFont="1" applyFill="1" applyBorder="1" applyAlignment="1">
      <alignment horizontal="center" vertical="center" wrapText="1"/>
    </xf>
    <xf numFmtId="0" fontId="28" fillId="5" borderId="0" xfId="0" applyFont="1" applyFill="1" applyBorder="1" applyAlignment="1">
      <alignment horizontal="center" vertical="center" wrapText="1"/>
    </xf>
    <xf numFmtId="0" fontId="28" fillId="5" borderId="114" xfId="0" applyFont="1" applyFill="1" applyBorder="1" applyAlignment="1">
      <alignment horizontal="center" vertical="center" wrapText="1"/>
    </xf>
    <xf numFmtId="0" fontId="28" fillId="5" borderId="115" xfId="0" applyFont="1" applyFill="1" applyBorder="1" applyAlignment="1">
      <alignment horizontal="center" vertical="center" wrapText="1"/>
    </xf>
    <xf numFmtId="0" fontId="38" fillId="5" borderId="84" xfId="0" applyFont="1" applyFill="1" applyBorder="1" applyAlignment="1">
      <alignment horizontal="right" vertical="center" wrapText="1"/>
    </xf>
    <xf numFmtId="0" fontId="38" fillId="5" borderId="91" xfId="0" applyFont="1" applyFill="1" applyBorder="1" applyAlignment="1">
      <alignment horizontal="right" vertical="center" wrapText="1"/>
    </xf>
    <xf numFmtId="0" fontId="38" fillId="5" borderId="0" xfId="0" applyFont="1" applyFill="1" applyBorder="1" applyAlignment="1">
      <alignment horizontal="right" vertical="center" wrapText="1"/>
    </xf>
    <xf numFmtId="0" fontId="38" fillId="5" borderId="113" xfId="0" applyFont="1" applyFill="1" applyBorder="1" applyAlignment="1">
      <alignment horizontal="right" vertical="center" wrapText="1"/>
    </xf>
    <xf numFmtId="0" fontId="38" fillId="5" borderId="115" xfId="0" applyFont="1" applyFill="1" applyBorder="1" applyAlignment="1">
      <alignment horizontal="right" vertical="center" wrapText="1"/>
    </xf>
    <xf numFmtId="0" fontId="38" fillId="5" borderId="116" xfId="0" applyFont="1" applyFill="1" applyBorder="1" applyAlignment="1">
      <alignment horizontal="right" vertical="center" wrapText="1"/>
    </xf>
    <xf numFmtId="0" fontId="56" fillId="4" borderId="117" xfId="0" applyFont="1" applyFill="1" applyBorder="1" applyAlignment="1">
      <alignment horizontal="center" vertical="center" wrapText="1"/>
    </xf>
    <xf numFmtId="0" fontId="56" fillId="4" borderId="125" xfId="0" applyFont="1" applyFill="1" applyBorder="1" applyAlignment="1">
      <alignment horizontal="center" vertical="center" wrapText="1"/>
    </xf>
    <xf numFmtId="0" fontId="56" fillId="4" borderId="118" xfId="0" applyFont="1" applyFill="1" applyBorder="1" applyAlignment="1">
      <alignment horizontal="center" vertical="center" wrapText="1"/>
    </xf>
    <xf numFmtId="0" fontId="56" fillId="4" borderId="94" xfId="0" applyFont="1" applyFill="1" applyBorder="1" applyAlignment="1">
      <alignment horizontal="center" vertical="center" wrapText="1"/>
    </xf>
    <xf numFmtId="0" fontId="56" fillId="4" borderId="119" xfId="0" applyFont="1" applyFill="1" applyBorder="1" applyAlignment="1">
      <alignment horizontal="center" vertical="center" wrapText="1"/>
    </xf>
    <xf numFmtId="0" fontId="56" fillId="4" borderId="3" xfId="0" applyFont="1" applyFill="1" applyBorder="1" applyAlignment="1">
      <alignment horizontal="center" vertical="center" wrapText="1"/>
    </xf>
    <xf numFmtId="0" fontId="56" fillId="4" borderId="120" xfId="0" applyFont="1" applyFill="1" applyBorder="1" applyAlignment="1">
      <alignment horizontal="center" vertical="center" wrapText="1"/>
    </xf>
    <xf numFmtId="0" fontId="56" fillId="4" borderId="121" xfId="0" applyFont="1" applyFill="1" applyBorder="1" applyAlignment="1">
      <alignment horizontal="center" vertical="center" wrapText="1"/>
    </xf>
    <xf numFmtId="0" fontId="56" fillId="4" borderId="122" xfId="0" applyFont="1" applyFill="1" applyBorder="1" applyAlignment="1">
      <alignment horizontal="center" vertical="center" wrapText="1"/>
    </xf>
    <xf numFmtId="0" fontId="56" fillId="4" borderId="123" xfId="0" applyFont="1" applyFill="1" applyBorder="1" applyAlignment="1">
      <alignment horizontal="center" vertical="center" wrapText="1"/>
    </xf>
    <xf numFmtId="0" fontId="56" fillId="14" borderId="118" xfId="0" applyFont="1" applyFill="1" applyBorder="1" applyAlignment="1">
      <alignment horizontal="center" vertical="center" wrapText="1"/>
    </xf>
    <xf numFmtId="0" fontId="56" fillId="14" borderId="94" xfId="0" applyFont="1" applyFill="1" applyBorder="1" applyAlignment="1">
      <alignment horizontal="center" vertical="center" wrapText="1"/>
    </xf>
    <xf numFmtId="0" fontId="56" fillId="14" borderId="96" xfId="0" applyFont="1" applyFill="1" applyBorder="1" applyAlignment="1">
      <alignment horizontal="center" vertical="center" wrapText="1"/>
    </xf>
    <xf numFmtId="0" fontId="56" fillId="14" borderId="95" xfId="0" applyFont="1" applyFill="1" applyBorder="1" applyAlignment="1">
      <alignment horizontal="center" vertical="center" wrapText="1"/>
    </xf>
    <xf numFmtId="0" fontId="56" fillId="15" borderId="131" xfId="0" applyFont="1" applyFill="1" applyBorder="1" applyAlignment="1">
      <alignment horizontal="center" vertical="center" wrapText="1"/>
    </xf>
    <xf numFmtId="0" fontId="56" fillId="15" borderId="95" xfId="0" applyFont="1" applyFill="1" applyBorder="1" applyAlignment="1">
      <alignment horizontal="center" vertical="center" wrapText="1"/>
    </xf>
    <xf numFmtId="0" fontId="56" fillId="15" borderId="96" xfId="0" applyFont="1" applyFill="1" applyBorder="1" applyAlignment="1">
      <alignment horizontal="center" vertical="center" wrapText="1"/>
    </xf>
    <xf numFmtId="0" fontId="56" fillId="14" borderId="124" xfId="0" applyFont="1" applyFill="1" applyBorder="1" applyAlignment="1">
      <alignment horizontal="center" vertical="center" wrapText="1"/>
    </xf>
    <xf numFmtId="0" fontId="56" fillId="14" borderId="126" xfId="0" applyFont="1" applyFill="1" applyBorder="1" applyAlignment="1">
      <alignment horizontal="center" vertical="center" wrapText="1"/>
    </xf>
    <xf numFmtId="0" fontId="26" fillId="5" borderId="59" xfId="0" applyFont="1" applyFill="1" applyBorder="1" applyAlignment="1">
      <alignment horizontal="center" vertical="center"/>
    </xf>
    <xf numFmtId="0" fontId="26" fillId="5" borderId="60" xfId="0" applyFont="1" applyFill="1" applyBorder="1" applyAlignment="1">
      <alignment horizontal="center" vertical="center"/>
    </xf>
    <xf numFmtId="0" fontId="26" fillId="5" borderId="61" xfId="0" applyFont="1" applyFill="1" applyBorder="1" applyAlignment="1">
      <alignment horizontal="center" vertical="center"/>
    </xf>
    <xf numFmtId="0" fontId="51" fillId="4" borderId="62" xfId="0" applyFont="1" applyFill="1" applyBorder="1" applyAlignment="1">
      <alignment horizontal="center" vertical="center"/>
    </xf>
    <xf numFmtId="0" fontId="51" fillId="4" borderId="63" xfId="0" applyFont="1" applyFill="1" applyBorder="1" applyAlignment="1">
      <alignment horizontal="center" vertical="center"/>
    </xf>
    <xf numFmtId="0" fontId="51" fillId="4" borderId="64" xfId="0" applyFont="1" applyFill="1" applyBorder="1" applyAlignment="1">
      <alignment horizontal="center" vertical="center"/>
    </xf>
    <xf numFmtId="0" fontId="34" fillId="4" borderId="0" xfId="0" applyFont="1" applyFill="1" applyBorder="1" applyAlignment="1">
      <alignment horizontal="center" vertical="center"/>
    </xf>
    <xf numFmtId="0" fontId="34" fillId="4" borderId="45" xfId="0" applyFont="1" applyFill="1" applyBorder="1" applyAlignment="1">
      <alignment horizontal="center" vertical="center"/>
    </xf>
    <xf numFmtId="0" fontId="42" fillId="5" borderId="46" xfId="0" applyFont="1" applyFill="1" applyBorder="1" applyAlignment="1">
      <alignment horizontal="center" vertical="center" wrapText="1"/>
    </xf>
    <xf numFmtId="0" fontId="42" fillId="5" borderId="47" xfId="0" applyFont="1" applyFill="1" applyBorder="1" applyAlignment="1">
      <alignment horizontal="center" vertical="center" wrapText="1"/>
    </xf>
    <xf numFmtId="0" fontId="86" fillId="5" borderId="47" xfId="0" applyFont="1" applyFill="1" applyBorder="1" applyAlignment="1">
      <alignment horizontal="center" vertical="center" wrapText="1"/>
    </xf>
    <xf numFmtId="0" fontId="86" fillId="5" borderId="48" xfId="0" applyFont="1" applyFill="1" applyBorder="1" applyAlignment="1">
      <alignment horizontal="center" vertical="center" wrapText="1"/>
    </xf>
    <xf numFmtId="0" fontId="34" fillId="4" borderId="49" xfId="0" applyFont="1" applyFill="1" applyBorder="1" applyAlignment="1">
      <alignment horizontal="center" vertical="center" wrapText="1"/>
    </xf>
    <xf numFmtId="0" fontId="34" fillId="4" borderId="0" xfId="0" applyFont="1" applyFill="1" applyBorder="1" applyAlignment="1">
      <alignment horizontal="left" vertical="center"/>
    </xf>
    <xf numFmtId="0" fontId="0" fillId="2" borderId="112" xfId="0" applyFill="1" applyBorder="1" applyAlignment="1">
      <alignment horizontal="left"/>
    </xf>
    <xf numFmtId="0" fontId="0" fillId="2" borderId="0" xfId="0" applyFill="1" applyBorder="1" applyAlignment="1">
      <alignment horizontal="left"/>
    </xf>
    <xf numFmtId="0" fontId="0" fillId="2" borderId="113" xfId="0" applyFill="1" applyBorder="1" applyAlignment="1">
      <alignment horizontal="left"/>
    </xf>
    <xf numFmtId="0" fontId="0" fillId="2" borderId="112" xfId="0" applyFill="1" applyBorder="1" applyAlignment="1">
      <alignment horizontal="center"/>
    </xf>
    <xf numFmtId="0" fontId="0" fillId="2" borderId="0" xfId="0" applyFill="1" applyBorder="1" applyAlignment="1">
      <alignment horizontal="center"/>
    </xf>
    <xf numFmtId="0" fontId="0" fillId="2" borderId="45" xfId="0" applyFill="1" applyBorder="1" applyAlignment="1">
      <alignment horizontal="center"/>
    </xf>
    <xf numFmtId="0" fontId="65" fillId="4" borderId="66" xfId="0" applyFont="1" applyFill="1" applyBorder="1" applyAlignment="1">
      <alignment horizontal="left"/>
    </xf>
    <xf numFmtId="0" fontId="65" fillId="4" borderId="67" xfId="0" applyFont="1" applyFill="1" applyBorder="1" applyAlignment="1">
      <alignment horizontal="left"/>
    </xf>
    <xf numFmtId="0" fontId="65" fillId="4" borderId="69" xfId="0" applyFont="1" applyFill="1" applyBorder="1" applyAlignment="1">
      <alignment horizontal="left"/>
    </xf>
    <xf numFmtId="0" fontId="21" fillId="2" borderId="42" xfId="0" applyFont="1" applyFill="1" applyBorder="1" applyAlignment="1">
      <alignment horizontal="center"/>
    </xf>
    <xf numFmtId="0" fontId="21" fillId="2" borderId="43" xfId="0" applyFont="1" applyFill="1" applyBorder="1" applyAlignment="1">
      <alignment horizontal="center"/>
    </xf>
    <xf numFmtId="0" fontId="21" fillId="2" borderId="44" xfId="0" applyFont="1" applyFill="1" applyBorder="1" applyAlignment="1">
      <alignment horizontal="center"/>
    </xf>
    <xf numFmtId="0" fontId="0" fillId="2" borderId="111" xfId="0" applyFill="1" applyBorder="1" applyAlignment="1">
      <alignment horizontal="left" vertical="center"/>
    </xf>
    <xf numFmtId="0" fontId="0" fillId="2" borderId="84" xfId="0" applyFill="1" applyBorder="1" applyAlignment="1">
      <alignment horizontal="left" vertical="center"/>
    </xf>
    <xf numFmtId="0" fontId="0" fillId="2" borderId="91" xfId="0" applyFill="1" applyBorder="1" applyAlignment="1">
      <alignment horizontal="left" vertical="center"/>
    </xf>
    <xf numFmtId="10" fontId="6" fillId="2" borderId="112" xfId="0" applyNumberFormat="1" applyFont="1" applyFill="1" applyBorder="1" applyAlignment="1">
      <alignment horizontal="center"/>
    </xf>
    <xf numFmtId="10" fontId="6" fillId="2" borderId="0" xfId="0" applyNumberFormat="1" applyFont="1" applyFill="1" applyBorder="1" applyAlignment="1">
      <alignment horizontal="center"/>
    </xf>
    <xf numFmtId="0" fontId="14" fillId="5" borderId="66" xfId="0" applyFont="1" applyFill="1" applyBorder="1" applyAlignment="1">
      <alignment horizontal="center" vertical="center"/>
    </xf>
    <xf numFmtId="0" fontId="14" fillId="5" borderId="67" xfId="0" applyFont="1" applyFill="1" applyBorder="1" applyAlignment="1">
      <alignment horizontal="center" vertical="center"/>
    </xf>
    <xf numFmtId="0" fontId="14" fillId="2" borderId="112"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26" fillId="5" borderId="42" xfId="0" applyFont="1" applyFill="1" applyBorder="1" applyAlignment="1">
      <alignment horizontal="center" vertical="center"/>
    </xf>
    <xf numFmtId="0" fontId="26" fillId="5" borderId="43" xfId="0" applyFont="1" applyFill="1" applyBorder="1" applyAlignment="1">
      <alignment horizontal="center" vertical="center"/>
    </xf>
    <xf numFmtId="0" fontId="26" fillId="5" borderId="44" xfId="0" applyFont="1" applyFill="1" applyBorder="1" applyAlignment="1">
      <alignment horizontal="center" vertical="center"/>
    </xf>
    <xf numFmtId="0" fontId="33" fillId="6" borderId="49" xfId="0" applyFont="1" applyFill="1" applyBorder="1" applyAlignment="1">
      <alignment horizontal="center"/>
    </xf>
    <xf numFmtId="0" fontId="33" fillId="6" borderId="0" xfId="0" applyFont="1" applyFill="1" applyBorder="1" applyAlignment="1">
      <alignment horizontal="center"/>
    </xf>
    <xf numFmtId="0" fontId="33" fillId="6" borderId="45" xfId="0" applyFont="1" applyFill="1" applyBorder="1" applyAlignment="1">
      <alignment horizontal="center"/>
    </xf>
    <xf numFmtId="0" fontId="87" fillId="5" borderId="66" xfId="0" applyFont="1" applyFill="1" applyBorder="1" applyAlignment="1">
      <alignment horizontal="center" vertical="center" wrapText="1"/>
    </xf>
    <xf numFmtId="0" fontId="87" fillId="5" borderId="67" xfId="0" applyFont="1" applyFill="1" applyBorder="1" applyAlignment="1">
      <alignment horizontal="center" vertical="center" wrapText="1"/>
    </xf>
    <xf numFmtId="0" fontId="87" fillId="2" borderId="112" xfId="0" applyFont="1" applyFill="1" applyBorder="1" applyAlignment="1">
      <alignment horizontal="center" vertical="center" wrapText="1"/>
    </xf>
    <xf numFmtId="0" fontId="87" fillId="2" borderId="0" xfId="0" applyFont="1" applyFill="1" applyBorder="1" applyAlignment="1">
      <alignment horizontal="center" vertical="center" wrapText="1"/>
    </xf>
  </cellXfs>
  <cellStyles count="6">
    <cellStyle name="Hiperłącze" xfId="3" builtinId="8"/>
    <cellStyle name="Normalny" xfId="0" builtinId="0"/>
    <cellStyle name="Normalny 3" xfId="4"/>
    <cellStyle name="Procentowy" xfId="2" builtinId="5"/>
    <cellStyle name="Walutowy" xfId="1" builtinId="4"/>
    <cellStyle name="Walutowy 2" xfId="5"/>
  </cellStyles>
  <dxfs count="4">
    <dxf>
      <font>
        <strike val="0"/>
        <outline val="0"/>
        <shadow val="0"/>
        <u val="none"/>
        <vertAlign val="baseline"/>
        <sz val="14"/>
        <name val="Calibri"/>
        <scheme val="minor"/>
      </font>
      <fill>
        <patternFill>
          <bgColor theme="0"/>
        </patternFill>
      </fill>
      <alignment horizontal="center" vertical="center" textRotation="0" wrapText="0" indent="0" justifyLastLine="0" shrinkToFit="0" readingOrder="0"/>
      <border diagonalUp="0" diagonalDown="0">
        <left/>
        <right/>
        <top style="medium">
          <color auto="1"/>
        </top>
        <bottom style="medium">
          <color auto="1"/>
        </bottom>
        <vertical/>
        <horizontal style="medium">
          <color auto="1"/>
        </horizontal>
      </border>
    </dxf>
    <dxf>
      <font>
        <strike val="0"/>
        <outline val="0"/>
        <shadow val="0"/>
        <u val="none"/>
        <vertAlign val="baseline"/>
        <sz val="14"/>
        <name val="Calibri"/>
        <scheme val="minor"/>
      </font>
      <fill>
        <patternFill>
          <bgColor theme="0"/>
        </patternFill>
      </fill>
      <alignment horizontal="left" vertical="center" textRotation="0" wrapText="0" indent="0" justifyLastLine="0" shrinkToFit="0" readingOrder="0"/>
      <border diagonalUp="0" diagonalDown="0">
        <left/>
        <right/>
        <top style="medium">
          <color auto="1"/>
        </top>
        <bottom style="medium">
          <color auto="1"/>
        </bottom>
        <vertical/>
        <horizontal style="medium">
          <color auto="1"/>
        </horizontal>
      </border>
    </dxf>
    <dxf>
      <font>
        <strike val="0"/>
        <outline val="0"/>
        <shadow val="0"/>
        <u val="none"/>
        <vertAlign val="baseline"/>
        <sz val="14"/>
        <name val="Calibri"/>
        <scheme val="minor"/>
      </font>
      <fill>
        <patternFill>
          <bgColor theme="0"/>
        </patternFill>
      </fill>
      <alignment horizontal="left" vertical="center" textRotation="0" wrapText="0" indent="0" justifyLastLine="0" shrinkToFit="0" readingOrder="0"/>
    </dxf>
    <dxf>
      <font>
        <b/>
        <strike val="0"/>
        <outline val="0"/>
        <shadow val="0"/>
        <u val="none"/>
        <vertAlign val="baseline"/>
        <sz val="14"/>
        <color theme="0"/>
        <name val="Calibri"/>
        <scheme val="minor"/>
      </font>
      <fill>
        <patternFill patternType="solid">
          <fgColor indexed="64"/>
          <bgColor theme="3" tint="-0.249977111117893"/>
        </patternFill>
      </fill>
      <alignment horizontal="left" vertical="center" textRotation="0" wrapText="0" indent="0" justifyLastLine="0" shrinkToFit="0" readingOrder="0"/>
    </dxf>
  </dxfs>
  <tableStyles count="0" defaultTableStyle="TableStyleMedium2" defaultPivotStyle="PivotStyleMedium9"/>
  <colors>
    <mruColors>
      <color rgb="FFE4E4E4"/>
      <color rgb="FFD1D1D1"/>
      <color rgb="FFECECEC"/>
      <color rgb="FFD3D3D3"/>
      <color rgb="FFADE977"/>
      <color rgb="FF0033CC"/>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3.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4.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5.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6.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7.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6.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37.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38.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39.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41.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42.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43.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44.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45.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46.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47.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48.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49.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50.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51.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52.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53.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54.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55.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56.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57.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58.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59.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2400" b="0" i="0" u="none" strike="noStrike" kern="1200" cap="none" spc="20" baseline="0">
                <a:solidFill>
                  <a:schemeClr val="tx2">
                    <a:lumMod val="50000"/>
                  </a:schemeClr>
                </a:solidFill>
                <a:latin typeface="+mn-lt"/>
                <a:ea typeface="+mn-ea"/>
                <a:cs typeface="+mn-cs"/>
              </a:defRPr>
            </a:pPr>
            <a:r>
              <a:rPr lang="en-US" sz="2400" b="0" i="0" u="none" strike="noStrike" kern="1200" cap="none" spc="20" baseline="0">
                <a:solidFill>
                  <a:schemeClr val="tx2">
                    <a:lumMod val="50000"/>
                  </a:schemeClr>
                </a:solidFill>
                <a:latin typeface="+mn-lt"/>
                <a:ea typeface="+mn-ea"/>
                <a:cs typeface="+mn-cs"/>
              </a:rPr>
              <a:t>Stopień zaawansowania projektów z zakresu mocy 500-1000 kW</a:t>
            </a:r>
          </a:p>
        </c:rich>
      </c:tx>
      <c:layout>
        <c:manualLayout>
          <c:xMode val="edge"/>
          <c:yMode val="edge"/>
          <c:x val="0.15413102067389783"/>
          <c:y val="5.0016437229474929E-2"/>
        </c:manualLayout>
      </c:layout>
      <c:overlay val="0"/>
      <c:spPr>
        <a:noFill/>
        <a:ln>
          <a:noFill/>
        </a:ln>
        <a:effectLst/>
      </c:spPr>
      <c:txPr>
        <a:bodyPr rot="0" spcFirstLastPara="1" vertOverflow="ellipsis" vert="horz" wrap="square" anchor="ctr" anchorCtr="1"/>
        <a:lstStyle/>
        <a:p>
          <a:pPr algn="ctr" rtl="0">
            <a:defRPr lang="en-US" sz="2400" b="0" i="0" u="none" strike="noStrike" kern="1200" cap="none" spc="20" baseline="0">
              <a:solidFill>
                <a:schemeClr val="tx2">
                  <a:lumMod val="50000"/>
                </a:schemeClr>
              </a:solidFill>
              <a:latin typeface="+mn-lt"/>
              <a:ea typeface="+mn-ea"/>
              <a:cs typeface="+mn-cs"/>
            </a:defRPr>
          </a:pPr>
          <a:endParaRPr lang="pl-PL"/>
        </a:p>
      </c:txPr>
    </c:title>
    <c:autoTitleDeleted val="0"/>
    <c:plotArea>
      <c:layout>
        <c:manualLayout>
          <c:layoutTarget val="inner"/>
          <c:xMode val="edge"/>
          <c:yMode val="edge"/>
          <c:x val="1.293368941352731E-3"/>
          <c:y val="0.18061527737116456"/>
          <c:w val="0.85272401636222972"/>
          <c:h val="0.71670279540686199"/>
        </c:manualLayout>
      </c:layout>
      <c:ofPieChart>
        <c:ofPieType val="bar"/>
        <c:varyColors val="1"/>
        <c:ser>
          <c:idx val="1"/>
          <c:order val="0"/>
          <c:dPt>
            <c:idx val="0"/>
            <c:bubble3D val="0"/>
            <c:explosion val="19"/>
            <c:spPr>
              <a:solidFill>
                <a:schemeClr val="accent1">
                  <a:lumMod val="40000"/>
                  <a:lumOff val="60000"/>
                </a:schemeClr>
              </a:solidFill>
              <a:ln w="9525" cap="flat" cmpd="sng" algn="ctr">
                <a:noFill/>
                <a:round/>
              </a:ln>
              <a:effectLst>
                <a:outerShdw blurRad="40000" dist="20000" dir="5400000" rotWithShape="0">
                  <a:srgbClr val="000000">
                    <a:alpha val="38000"/>
                  </a:srgbClr>
                </a:outerShdw>
              </a:effectLst>
            </c:spPr>
          </c:dPt>
          <c:dPt>
            <c:idx val="1"/>
            <c:bubble3D val="0"/>
            <c:spPr>
              <a:solidFill>
                <a:schemeClr val="accent2">
                  <a:lumMod val="40000"/>
                  <a:lumOff val="60000"/>
                </a:schemeClr>
              </a:solidFill>
              <a:ln w="9525" cap="flat" cmpd="sng" algn="ctr">
                <a:noFill/>
                <a:round/>
              </a:ln>
              <a:effectLst>
                <a:outerShdw blurRad="40000" dist="20000" dir="5400000" rotWithShape="0">
                  <a:srgbClr val="000000">
                    <a:alpha val="38000"/>
                  </a:srgbClr>
                </a:outerShdw>
              </a:effectLst>
            </c:spPr>
          </c:dPt>
          <c:dPt>
            <c:idx val="2"/>
            <c:bubble3D val="0"/>
            <c:spPr>
              <a:solidFill>
                <a:schemeClr val="accent3">
                  <a:lumMod val="60000"/>
                  <a:lumOff val="40000"/>
                </a:schemeClr>
              </a:solidFill>
              <a:ln w="9525" cap="flat" cmpd="sng" algn="ctr">
                <a:noFill/>
                <a:round/>
              </a:ln>
              <a:effectLst>
                <a:outerShdw blurRad="40000" dist="20000" dir="5400000" rotWithShape="0">
                  <a:srgbClr val="000000">
                    <a:alpha val="38000"/>
                  </a:srgbClr>
                </a:outerShdw>
              </a:effectLst>
            </c:spPr>
          </c:dPt>
          <c:dPt>
            <c:idx val="3"/>
            <c:bubble3D val="0"/>
            <c:spPr>
              <a:solidFill>
                <a:schemeClr val="accent4">
                  <a:lumMod val="40000"/>
                  <a:lumOff val="60000"/>
                </a:schemeClr>
              </a:solidFill>
              <a:ln w="9525" cap="flat" cmpd="sng" algn="ctr">
                <a:noFill/>
                <a:round/>
              </a:ln>
              <a:effectLst>
                <a:outerShdw blurRad="40000" dist="20000" dir="5400000" rotWithShape="0">
                  <a:srgbClr val="000000">
                    <a:alpha val="38000"/>
                  </a:srgbClr>
                </a:outerShdw>
              </a:effectLst>
            </c:spPr>
          </c:dPt>
          <c:dPt>
            <c:idx val="4"/>
            <c:bubble3D val="0"/>
            <c:spPr>
              <a:solidFill>
                <a:schemeClr val="accent5">
                  <a:lumMod val="40000"/>
                  <a:lumOff val="60000"/>
                </a:schemeClr>
              </a:solidFill>
              <a:ln w="9525" cap="flat" cmpd="sng" algn="ctr">
                <a:noFill/>
                <a:round/>
              </a:ln>
              <a:effectLst>
                <a:outerShdw blurRad="40000" dist="20000" dir="5400000" rotWithShape="0">
                  <a:srgbClr val="000000">
                    <a:alpha val="38000"/>
                  </a:srgbClr>
                </a:outerShdw>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pl-PL"/>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'Projekty do 1 MW'!$E$74:$E$77</c:f>
              <c:strCache>
                <c:ptCount val="4"/>
                <c:pt idx="0">
                  <c:v>reszta</c:v>
                </c:pt>
                <c:pt idx="1">
                  <c:v>warunki przyłączenia</c:v>
                </c:pt>
                <c:pt idx="2">
                  <c:v>zawarte umowy</c:v>
                </c:pt>
                <c:pt idx="3">
                  <c:v>funkcjonujące instalacje</c:v>
                </c:pt>
              </c:strCache>
            </c:strRef>
          </c:cat>
          <c:val>
            <c:numRef>
              <c:f>'Projekty do 1 MW'!$F$74:$F$77</c:f>
              <c:numCache>
                <c:formatCode>General</c:formatCode>
                <c:ptCount val="4"/>
                <c:pt idx="0">
                  <c:v>99</c:v>
                </c:pt>
                <c:pt idx="1">
                  <c:v>-1</c:v>
                </c:pt>
                <c:pt idx="2">
                  <c:v>2</c:v>
                </c:pt>
                <c:pt idx="3">
                  <c:v>3</c:v>
                </c:pt>
              </c:numCache>
            </c:numRef>
          </c:val>
        </c:ser>
        <c:ser>
          <c:idx val="0"/>
          <c:order val="1"/>
          <c:explosion val="22"/>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dPt>
          <c:dPt>
            <c:idx val="2"/>
            <c:bubble3D val="0"/>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dPt>
          <c:dPt>
            <c:idx val="3"/>
            <c:bubble3D val="0"/>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dPt>
          <c:dPt>
            <c:idx val="4"/>
            <c:bubble3D val="0"/>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dPt>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65000"/>
                        <a:lumOff val="35000"/>
                      </a:schemeClr>
                    </a:solidFill>
                    <a:latin typeface="+mn-lt"/>
                    <a:ea typeface="+mn-ea"/>
                    <a:cs typeface="+mn-cs"/>
                  </a:defRPr>
                </a:pPr>
                <a:endParaRPr lang="pl-PL"/>
              </a:p>
            </c:txPr>
            <c:dLblPos val="outEnd"/>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#REF!</c:f>
              <c:strCache>
                <c:ptCount val="4"/>
                <c:pt idx="0">
                  <c:v>reszta</c:v>
                </c:pt>
                <c:pt idx="1">
                  <c:v>warunki przyłączenia</c:v>
                </c:pt>
                <c:pt idx="2">
                  <c:v>zawarte umowy</c:v>
                </c:pt>
                <c:pt idx="3">
                  <c:v>funkcjonujące instalacje</c:v>
                </c:pt>
              </c:strCache>
            </c:strRef>
          </c:cat>
          <c:val>
            <c:numRef>
              <c:f>#REF!</c:f>
              <c:numCache>
                <c:formatCode>General</c:formatCode>
                <c:ptCount val="4"/>
                <c:pt idx="0">
                  <c:v>1184</c:v>
                </c:pt>
                <c:pt idx="1">
                  <c:v>272</c:v>
                </c:pt>
                <c:pt idx="2">
                  <c:v>139</c:v>
                </c:pt>
                <c:pt idx="3">
                  <c:v>20</c:v>
                </c:pt>
              </c:numCache>
            </c:numRef>
          </c:val>
        </c:ser>
        <c:dLbls>
          <c:showLegendKey val="0"/>
          <c:showVal val="1"/>
          <c:showCatName val="0"/>
          <c:showSerName val="0"/>
          <c:showPercent val="0"/>
          <c:showBubbleSize val="0"/>
          <c:showLeaderLines val="1"/>
        </c:dLbls>
        <c:gapWidth val="100"/>
        <c:splitType val="pos"/>
        <c:splitPos val="3"/>
        <c:secondPieSize val="75"/>
        <c:serLines>
          <c:spPr>
            <a:ln w="9525">
              <a:solidFill>
                <a:schemeClr val="tx1">
                  <a:lumMod val="35000"/>
                  <a:lumOff val="65000"/>
                </a:schemeClr>
              </a:solidFill>
              <a:prstDash val="dash"/>
            </a:ln>
            <a:effectLst/>
          </c:spPr>
        </c:serLines>
      </c:ofPieChart>
      <c:spPr>
        <a:noFill/>
        <a:ln>
          <a:noFill/>
        </a:ln>
        <a:effectLst/>
      </c:spPr>
    </c:plotArea>
    <c:legend>
      <c:legendPos val="r"/>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50000"/>
                  <a:lumOff val="50000"/>
                </a:schemeClr>
              </a:solidFill>
              <a:latin typeface="+mn-lt"/>
              <a:ea typeface="+mn-ea"/>
              <a:cs typeface="+mn-cs"/>
            </a:defRPr>
          </a:pPr>
          <a:endParaRPr lang="pl-PL"/>
        </a:p>
      </c:txPr>
    </c:legend>
    <c:plotVisOnly val="1"/>
    <c:dispBlanksAs val="zero"/>
    <c:showDLblsOverMax val="0"/>
  </c:chart>
  <c:spPr>
    <a:solidFill>
      <a:schemeClr val="bg1"/>
    </a:solidFill>
    <a:ln w="9525" cap="flat" cmpd="sng" algn="ctr">
      <a:noFill/>
      <a:round/>
    </a:ln>
    <a:effectLst/>
  </c:spPr>
  <c:txPr>
    <a:bodyPr/>
    <a:lstStyle/>
    <a:p>
      <a:pPr>
        <a:defRPr/>
      </a:pPr>
      <a:endParaRPr lang="pl-PL"/>
    </a:p>
  </c:tx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2400"/>
            </a:pPr>
            <a:r>
              <a:rPr lang="pl-PL" sz="2400"/>
              <a:t>Zestawienie mocy i liczby projektów z podziałem na operatora i zaawansowanie inwestycji *</a:t>
            </a:r>
          </a:p>
        </c:rich>
      </c:tx>
      <c:layout>
        <c:manualLayout>
          <c:xMode val="edge"/>
          <c:yMode val="edge"/>
          <c:x val="0.2179297013814053"/>
          <c:y val="2.2650964921659345E-2"/>
        </c:manualLayout>
      </c:layout>
      <c:overlay val="0"/>
    </c:title>
    <c:autoTitleDeleted val="0"/>
    <c:pivotFmts>
      <c:pivotFmt>
        <c:idx val="0"/>
        <c:spPr>
          <a:solidFill>
            <a:schemeClr val="accent3">
              <a:lumMod val="75000"/>
            </a:schemeClr>
          </a:solidFill>
        </c:spPr>
        <c:marker>
          <c:symbol val="none"/>
        </c:marker>
      </c:pivotFmt>
      <c:pivotFmt>
        <c:idx val="1"/>
        <c:spPr>
          <a:noFill/>
          <a:ln w="25400">
            <a:solidFill>
              <a:schemeClr val="tx2">
                <a:lumMod val="50000"/>
              </a:schemeClr>
            </a:solidFill>
          </a:ln>
        </c:spPr>
        <c:marker>
          <c:symbol val="none"/>
        </c:marker>
      </c:pivotFmt>
      <c:pivotFmt>
        <c:idx val="2"/>
        <c:spPr>
          <a:solidFill>
            <a:schemeClr val="accent3">
              <a:lumMod val="75000"/>
            </a:schemeClr>
          </a:solidFill>
        </c:spPr>
        <c:marker>
          <c:symbol val="none"/>
        </c:marker>
      </c:pivotFmt>
      <c:pivotFmt>
        <c:idx val="3"/>
        <c:spPr>
          <a:noFill/>
          <a:ln w="25400">
            <a:solidFill>
              <a:schemeClr val="tx2">
                <a:lumMod val="50000"/>
              </a:schemeClr>
            </a:solidFill>
          </a:ln>
        </c:spPr>
        <c:marker>
          <c:symbol val="none"/>
        </c:marker>
      </c:pivotFmt>
      <c:pivotFmt>
        <c:idx val="4"/>
        <c:spPr>
          <a:solidFill>
            <a:schemeClr val="accent3">
              <a:lumMod val="75000"/>
            </a:schemeClr>
          </a:solidFill>
        </c:spPr>
        <c:marker>
          <c:symbol val="none"/>
        </c:marker>
      </c:pivotFmt>
      <c:pivotFmt>
        <c:idx val="5"/>
        <c:spPr>
          <a:noFill/>
          <a:ln w="25400">
            <a:solidFill>
              <a:schemeClr val="tx2">
                <a:lumMod val="50000"/>
              </a:schemeClr>
            </a:solidFill>
          </a:ln>
        </c:spPr>
        <c:marker>
          <c:symbol val="none"/>
        </c:marker>
      </c:pivotFmt>
      <c:pivotFmt>
        <c:idx val="6"/>
      </c:pivotFmt>
      <c:pivotFmt>
        <c:idx val="7"/>
      </c:pivotFmt>
      <c:pivotFmt>
        <c:idx val="8"/>
      </c:pivotFmt>
      <c:pivotFmt>
        <c:idx val="9"/>
      </c:pivotFmt>
      <c:pivotFmt>
        <c:idx val="10"/>
      </c:pivotFmt>
      <c:pivotFmt>
        <c:idx val="11"/>
      </c:pivotFmt>
      <c:pivotFmt>
        <c:idx val="12"/>
      </c:pivotFmt>
    </c:pivotFmts>
    <c:plotArea>
      <c:layout>
        <c:manualLayout>
          <c:layoutTarget val="inner"/>
          <c:xMode val="edge"/>
          <c:yMode val="edge"/>
          <c:x val="3.468984123744253E-2"/>
          <c:y val="0.12735754055252085"/>
          <c:w val="0.86667556385960232"/>
          <c:h val="0.74097483602744929"/>
        </c:manualLayout>
      </c:layout>
      <c:barChart>
        <c:barDir val="col"/>
        <c:grouping val="clustered"/>
        <c:varyColors val="0"/>
        <c:ser>
          <c:idx val="0"/>
          <c:order val="0"/>
          <c:tx>
            <c:v>Liczba projektów</c:v>
          </c:tx>
          <c:spPr>
            <a:solidFill>
              <a:schemeClr val="accent3">
                <a:lumMod val="75000"/>
              </a:schemeClr>
            </a:solidFill>
          </c:spPr>
          <c:invertIfNegative val="0"/>
          <c:cat>
            <c:strLit>
              <c:ptCount val="15"/>
              <c:pt idx="0">
                <c:v>funkcjonujące instalacje ENEA</c:v>
              </c:pt>
              <c:pt idx="1">
                <c:v>funkcjonujące instalacje ENERGA OPERATOR</c:v>
              </c:pt>
              <c:pt idx="2">
                <c:v>funkcjonujące instalacje PGE Dystrybucja</c:v>
              </c:pt>
              <c:pt idx="3">
                <c:v>funkcjonujące instalacje PSE</c:v>
              </c:pt>
              <c:pt idx="4">
                <c:v>funkcjonujące instalacje Tauron</c:v>
              </c:pt>
              <c:pt idx="5">
                <c:v>wydane warunki przyłączenia ENEA</c:v>
              </c:pt>
              <c:pt idx="6">
                <c:v>wydane warunki przyłączenia ENERGA OPERATOR</c:v>
              </c:pt>
              <c:pt idx="7">
                <c:v>wydane warunki przyłączenia PGE Dystrybucja</c:v>
              </c:pt>
              <c:pt idx="8">
                <c:v>wydane warunki przyłączenia PSE</c:v>
              </c:pt>
              <c:pt idx="9">
                <c:v>wydane warunki przyłączenia Tauron</c:v>
              </c:pt>
              <c:pt idx="10">
                <c:v>zawarte umowy o przyłączenie ENEA</c:v>
              </c:pt>
              <c:pt idx="11">
                <c:v>zawarte umowy o przyłączenie ENERGA OPERATOR</c:v>
              </c:pt>
              <c:pt idx="12">
                <c:v>zawarte umowy o przyłączenie PGE Dystrybucja</c:v>
              </c:pt>
              <c:pt idx="13">
                <c:v>zawarte umowy o przyłączenie PSE</c:v>
              </c:pt>
              <c:pt idx="14">
                <c:v>zawarte umowy o przyłączenie Tauron</c:v>
              </c:pt>
            </c:strLit>
          </c:cat>
          <c:val>
            <c:numLit>
              <c:formatCode>General</c:formatCode>
              <c:ptCount val="15"/>
              <c:pt idx="0">
                <c:v>1</c:v>
              </c:pt>
              <c:pt idx="1">
                <c:v>0</c:v>
              </c:pt>
              <c:pt idx="2">
                <c:v>0</c:v>
              </c:pt>
              <c:pt idx="3">
                <c:v>7</c:v>
              </c:pt>
              <c:pt idx="4">
                <c:v>0</c:v>
              </c:pt>
              <c:pt idx="5">
                <c:v>105</c:v>
              </c:pt>
              <c:pt idx="6">
                <c:v>217</c:v>
              </c:pt>
              <c:pt idx="7">
                <c:v>68</c:v>
              </c:pt>
              <c:pt idx="8">
                <c:v>11</c:v>
              </c:pt>
              <c:pt idx="9">
                <c:v>61</c:v>
              </c:pt>
              <c:pt idx="10">
                <c:v>86</c:v>
              </c:pt>
              <c:pt idx="11">
                <c:v>205</c:v>
              </c:pt>
              <c:pt idx="12">
                <c:v>61</c:v>
              </c:pt>
              <c:pt idx="13">
                <c:v>11</c:v>
              </c:pt>
              <c:pt idx="14">
                <c:v>59</c:v>
              </c:pt>
            </c:numLit>
          </c:val>
        </c:ser>
        <c:dLbls>
          <c:showLegendKey val="0"/>
          <c:showVal val="0"/>
          <c:showCatName val="0"/>
          <c:showSerName val="0"/>
          <c:showPercent val="0"/>
          <c:showBubbleSize val="0"/>
        </c:dLbls>
        <c:gapWidth val="150"/>
        <c:axId val="184943704"/>
        <c:axId val="184943312"/>
      </c:barChart>
      <c:barChart>
        <c:barDir val="col"/>
        <c:grouping val="clustered"/>
        <c:varyColors val="0"/>
        <c:ser>
          <c:idx val="1"/>
          <c:order val="1"/>
          <c:tx>
            <c:v>Moc projektów [MW]</c:v>
          </c:tx>
          <c:spPr>
            <a:noFill/>
            <a:ln w="25400">
              <a:solidFill>
                <a:schemeClr val="tx2">
                  <a:lumMod val="50000"/>
                </a:schemeClr>
              </a:solidFill>
            </a:ln>
          </c:spPr>
          <c:invertIfNegative val="0"/>
          <c:cat>
            <c:strLit>
              <c:ptCount val="15"/>
              <c:pt idx="0">
                <c:v>funkcjonujące instalacje ENEA</c:v>
              </c:pt>
              <c:pt idx="1">
                <c:v>funkcjonujące instalacje ENERGA OPERATOR</c:v>
              </c:pt>
              <c:pt idx="2">
                <c:v>funkcjonujące instalacje PGE Dystrybucja</c:v>
              </c:pt>
              <c:pt idx="3">
                <c:v>funkcjonujące instalacje PSE</c:v>
              </c:pt>
              <c:pt idx="4">
                <c:v>funkcjonujące instalacje Tauron</c:v>
              </c:pt>
              <c:pt idx="5">
                <c:v>wydane warunki przyłączenia ENEA</c:v>
              </c:pt>
              <c:pt idx="6">
                <c:v>wydane warunki przyłączenia ENERGA OPERATOR</c:v>
              </c:pt>
              <c:pt idx="7">
                <c:v>wydane warunki przyłączenia PGE Dystrybucja</c:v>
              </c:pt>
              <c:pt idx="8">
                <c:v>wydane warunki przyłączenia PSE</c:v>
              </c:pt>
              <c:pt idx="9">
                <c:v>wydane warunki przyłączenia Tauron</c:v>
              </c:pt>
              <c:pt idx="10">
                <c:v>zawarte umowy o przyłączenie ENEA</c:v>
              </c:pt>
              <c:pt idx="11">
                <c:v>zawarte umowy o przyłączenie ENERGA OPERATOR</c:v>
              </c:pt>
              <c:pt idx="12">
                <c:v>zawarte umowy o przyłączenie PGE Dystrybucja</c:v>
              </c:pt>
              <c:pt idx="13">
                <c:v>zawarte umowy o przyłączenie PSE</c:v>
              </c:pt>
              <c:pt idx="14">
                <c:v>zawarte umowy o przyłączenie Tauron</c:v>
              </c:pt>
            </c:strLit>
          </c:cat>
          <c:val>
            <c:numLit>
              <c:formatCode>General</c:formatCode>
              <c:ptCount val="15"/>
              <c:pt idx="0">
                <c:v>4.5</c:v>
              </c:pt>
              <c:pt idx="1">
                <c:v>0</c:v>
              </c:pt>
              <c:pt idx="2">
                <c:v>0</c:v>
              </c:pt>
              <c:pt idx="3">
                <c:v>1205</c:v>
              </c:pt>
              <c:pt idx="4">
                <c:v>0</c:v>
              </c:pt>
              <c:pt idx="5">
                <c:v>1298.701</c:v>
              </c:pt>
              <c:pt idx="6">
                <c:v>2944.6620000000003</c:v>
              </c:pt>
              <c:pt idx="7">
                <c:v>721.28</c:v>
              </c:pt>
              <c:pt idx="8">
                <c:v>1843.875</c:v>
              </c:pt>
              <c:pt idx="9">
                <c:v>1053.9949999999999</c:v>
              </c:pt>
              <c:pt idx="10">
                <c:v>880.30100000000004</c:v>
              </c:pt>
              <c:pt idx="11">
                <c:v>2912.6559999999999</c:v>
              </c:pt>
              <c:pt idx="12">
                <c:v>689.93</c:v>
              </c:pt>
              <c:pt idx="13">
                <c:v>1843.875</c:v>
              </c:pt>
              <c:pt idx="14">
                <c:v>1049.9949999999999</c:v>
              </c:pt>
            </c:numLit>
          </c:val>
        </c:ser>
        <c:dLbls>
          <c:showLegendKey val="0"/>
          <c:showVal val="0"/>
          <c:showCatName val="0"/>
          <c:showSerName val="0"/>
          <c:showPercent val="0"/>
          <c:showBubbleSize val="0"/>
        </c:dLbls>
        <c:gapWidth val="150"/>
        <c:axId val="234118360"/>
        <c:axId val="184942920"/>
      </c:barChart>
      <c:catAx>
        <c:axId val="184943704"/>
        <c:scaling>
          <c:orientation val="minMax"/>
        </c:scaling>
        <c:delete val="1"/>
        <c:axPos val="b"/>
        <c:numFmt formatCode="General" sourceLinked="0"/>
        <c:majorTickMark val="out"/>
        <c:minorTickMark val="none"/>
        <c:tickLblPos val="nextTo"/>
        <c:crossAx val="184943312"/>
        <c:crosses val="autoZero"/>
        <c:auto val="1"/>
        <c:lblAlgn val="ctr"/>
        <c:lblOffset val="100"/>
        <c:noMultiLvlLbl val="0"/>
      </c:catAx>
      <c:valAx>
        <c:axId val="184943312"/>
        <c:scaling>
          <c:orientation val="minMax"/>
        </c:scaling>
        <c:delete val="1"/>
        <c:axPos val="l"/>
        <c:majorGridlines/>
        <c:title>
          <c:tx>
            <c:rich>
              <a:bodyPr rot="-5400000" vert="horz"/>
              <a:lstStyle/>
              <a:p>
                <a:pPr>
                  <a:defRPr/>
                </a:pPr>
                <a:r>
                  <a:rPr lang="pl-PL"/>
                  <a:t>Moc [kMW]</a:t>
                </a:r>
              </a:p>
            </c:rich>
          </c:tx>
          <c:overlay val="0"/>
        </c:title>
        <c:numFmt formatCode="General" sourceLinked="1"/>
        <c:majorTickMark val="out"/>
        <c:minorTickMark val="none"/>
        <c:tickLblPos val="nextTo"/>
        <c:crossAx val="184943704"/>
        <c:crosses val="autoZero"/>
        <c:crossBetween val="between"/>
      </c:valAx>
      <c:valAx>
        <c:axId val="184942920"/>
        <c:scaling>
          <c:orientation val="minMax"/>
        </c:scaling>
        <c:delete val="1"/>
        <c:axPos val="r"/>
        <c:numFmt formatCode="General" sourceLinked="1"/>
        <c:majorTickMark val="out"/>
        <c:minorTickMark val="none"/>
        <c:tickLblPos val="nextTo"/>
        <c:crossAx val="234118360"/>
        <c:crosses val="max"/>
        <c:crossBetween val="between"/>
      </c:valAx>
      <c:catAx>
        <c:axId val="234118360"/>
        <c:scaling>
          <c:orientation val="minMax"/>
        </c:scaling>
        <c:delete val="1"/>
        <c:axPos val="b"/>
        <c:numFmt formatCode="General" sourceLinked="0"/>
        <c:majorTickMark val="out"/>
        <c:minorTickMark val="none"/>
        <c:tickLblPos val="nextTo"/>
        <c:crossAx val="184942920"/>
        <c:crosses val="autoZero"/>
        <c:auto val="1"/>
        <c:lblAlgn val="ctr"/>
        <c:lblOffset val="100"/>
        <c:noMultiLvlLbl val="0"/>
      </c:catAx>
    </c:plotArea>
    <c:legend>
      <c:legendPos val="r"/>
      <c:overlay val="0"/>
    </c:legend>
    <c:plotVisOnly val="1"/>
    <c:dispBlanksAs val="gap"/>
    <c:showDLblsOverMax val="0"/>
  </c:chart>
  <c:printSettings>
    <c:headerFooter/>
    <c:pageMargins b="0.75" l="0.7" r="0.7" t="0.75" header="0.3" footer="0.3"/>
    <c:pageSetup/>
  </c:printSettings>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all" spc="50" baseline="0">
                <a:solidFill>
                  <a:schemeClr val="tx2">
                    <a:lumMod val="50000"/>
                  </a:schemeClr>
                </a:solidFill>
                <a:latin typeface="+mn-lt"/>
                <a:ea typeface="+mn-ea"/>
                <a:cs typeface="+mn-cs"/>
              </a:defRPr>
            </a:pPr>
            <a:r>
              <a:rPr lang="en-US" b="0">
                <a:solidFill>
                  <a:schemeClr val="tx2">
                    <a:lumMod val="50000"/>
                  </a:schemeClr>
                </a:solidFill>
              </a:rPr>
              <a:t>Rozkład liczby projektów  w poszczególnych latach</a:t>
            </a:r>
          </a:p>
        </c:rich>
      </c:tx>
      <c:overlay val="0"/>
      <c:spPr>
        <a:noFill/>
        <a:ln>
          <a:noFill/>
        </a:ln>
        <a:effectLst/>
      </c:spPr>
    </c:title>
    <c:autoTitleDeleted val="0"/>
    <c:plotArea>
      <c:layout/>
      <c:barChart>
        <c:barDir val="col"/>
        <c:grouping val="stacked"/>
        <c:varyColors val="0"/>
        <c:ser>
          <c:idx val="0"/>
          <c:order val="0"/>
          <c:tx>
            <c:strRef>
              <c:f>'Zestawienie ogólnokrajowe'!$E$46</c:f>
              <c:strCache>
                <c:ptCount val="1"/>
                <c:pt idx="0">
                  <c:v>mniej niż 1 MW</c:v>
                </c:pt>
              </c:strCache>
            </c:strRef>
          </c:tx>
          <c:spPr>
            <a:solidFill>
              <a:schemeClr val="accent1">
                <a:alpha val="70000"/>
              </a:schemeClr>
            </a:solidFill>
            <a:ln>
              <a:noFill/>
            </a:ln>
            <a:effectLst/>
          </c:spPr>
          <c:invertIfNegative val="0"/>
          <c:cat>
            <c:strRef>
              <c:f>'Zestawienie ogólnokrajowe'!$J$45:$V$45</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 ( do lipca)</c:v>
                </c:pt>
                <c:pt idx="12">
                  <c:v>NOWE od lipca 2018 do marca 2019</c:v>
                </c:pt>
              </c:strCache>
            </c:strRef>
          </c:cat>
          <c:val>
            <c:numRef>
              <c:f>'Zestawienie ogólnokrajowe'!$J$46:$V$46</c:f>
              <c:numCache>
                <c:formatCode>General</c:formatCode>
                <c:ptCount val="13"/>
                <c:pt idx="0">
                  <c:v>5</c:v>
                </c:pt>
                <c:pt idx="1">
                  <c:v>6</c:v>
                </c:pt>
                <c:pt idx="2">
                  <c:v>7</c:v>
                </c:pt>
                <c:pt idx="3">
                  <c:v>8</c:v>
                </c:pt>
                <c:pt idx="4">
                  <c:v>9</c:v>
                </c:pt>
                <c:pt idx="5">
                  <c:v>10</c:v>
                </c:pt>
                <c:pt idx="6">
                  <c:v>11</c:v>
                </c:pt>
                <c:pt idx="7">
                  <c:v>12</c:v>
                </c:pt>
                <c:pt idx="8">
                  <c:v>13</c:v>
                </c:pt>
                <c:pt idx="9">
                  <c:v>14</c:v>
                </c:pt>
                <c:pt idx="10">
                  <c:v>15</c:v>
                </c:pt>
                <c:pt idx="11">
                  <c:v>16</c:v>
                </c:pt>
                <c:pt idx="12">
                  <c:v>17</c:v>
                </c:pt>
              </c:numCache>
            </c:numRef>
          </c:val>
        </c:ser>
        <c:ser>
          <c:idx val="1"/>
          <c:order val="1"/>
          <c:tx>
            <c:strRef>
              <c:f>'Zestawienie ogólnokrajowe'!$E$48</c:f>
              <c:strCache>
                <c:ptCount val="1"/>
                <c:pt idx="0">
                  <c:v>od 1 MW do 10 MW</c:v>
                </c:pt>
              </c:strCache>
            </c:strRef>
          </c:tx>
          <c:spPr>
            <a:solidFill>
              <a:schemeClr val="accent2">
                <a:alpha val="70000"/>
              </a:schemeClr>
            </a:solidFill>
            <a:ln>
              <a:noFill/>
            </a:ln>
            <a:effectLst/>
          </c:spPr>
          <c:invertIfNegative val="0"/>
          <c:cat>
            <c:strRef>
              <c:f>'Zestawienie ogólnokrajowe'!$J$45:$V$45</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 ( do lipca)</c:v>
                </c:pt>
                <c:pt idx="12">
                  <c:v>NOWE od lipca 2018 do marca 2019</c:v>
                </c:pt>
              </c:strCache>
            </c:strRef>
          </c:cat>
          <c:val>
            <c:numRef>
              <c:f>'Zestawienie ogólnokrajowe'!$J$48:$V$48</c:f>
              <c:numCache>
                <c:formatCode>General</c:formatCode>
                <c:ptCount val="13"/>
              </c:numCache>
            </c:numRef>
          </c:val>
        </c:ser>
        <c:ser>
          <c:idx val="2"/>
          <c:order val="2"/>
          <c:tx>
            <c:strRef>
              <c:f>'Zestawienie ogólnokrajowe'!$E$50</c:f>
              <c:strCache>
                <c:ptCount val="1"/>
                <c:pt idx="0">
                  <c:v>od 10 MW do 50 MW</c:v>
                </c:pt>
              </c:strCache>
            </c:strRef>
          </c:tx>
          <c:spPr>
            <a:solidFill>
              <a:schemeClr val="accent3">
                <a:alpha val="70000"/>
              </a:schemeClr>
            </a:solidFill>
            <a:ln>
              <a:noFill/>
            </a:ln>
            <a:effectLst/>
          </c:spPr>
          <c:invertIfNegative val="0"/>
          <c:cat>
            <c:strRef>
              <c:f>'Zestawienie ogólnokrajowe'!$J$45:$V$45</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 ( do lipca)</c:v>
                </c:pt>
                <c:pt idx="12">
                  <c:v>NOWE od lipca 2018 do marca 2019</c:v>
                </c:pt>
              </c:strCache>
            </c:strRef>
          </c:cat>
          <c:val>
            <c:numRef>
              <c:f>'Zestawienie ogólnokrajowe'!$J$50:$V$50</c:f>
              <c:numCache>
                <c:formatCode>General</c:formatCode>
                <c:ptCount val="13"/>
              </c:numCache>
            </c:numRef>
          </c:val>
        </c:ser>
        <c:ser>
          <c:idx val="3"/>
          <c:order val="3"/>
          <c:tx>
            <c:strRef>
              <c:f>'Zestawienie ogólnokrajowe'!$E$52</c:f>
              <c:strCache>
                <c:ptCount val="1"/>
                <c:pt idx="0">
                  <c:v>od 50 MW do 100 MW</c:v>
                </c:pt>
              </c:strCache>
            </c:strRef>
          </c:tx>
          <c:spPr>
            <a:solidFill>
              <a:schemeClr val="accent4">
                <a:alpha val="70000"/>
              </a:schemeClr>
            </a:solidFill>
            <a:ln>
              <a:noFill/>
            </a:ln>
            <a:effectLst/>
          </c:spPr>
          <c:invertIfNegative val="0"/>
          <c:cat>
            <c:strRef>
              <c:f>'Zestawienie ogólnokrajowe'!$J$45:$V$45</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 ( do lipca)</c:v>
                </c:pt>
                <c:pt idx="12">
                  <c:v>NOWE od lipca 2018 do marca 2019</c:v>
                </c:pt>
              </c:strCache>
            </c:strRef>
          </c:cat>
          <c:val>
            <c:numRef>
              <c:f>'Zestawienie ogólnokrajowe'!$J$52:$V$52</c:f>
              <c:numCache>
                <c:formatCode>General</c:formatCode>
                <c:ptCount val="13"/>
              </c:numCache>
            </c:numRef>
          </c:val>
        </c:ser>
        <c:ser>
          <c:idx val="5"/>
          <c:order val="4"/>
          <c:tx>
            <c:strRef>
              <c:f>'Zestawienie ogólnokrajowe'!$E$54</c:f>
              <c:strCache>
                <c:ptCount val="1"/>
                <c:pt idx="0">
                  <c:v>od 100 MW do 500 MW</c:v>
                </c:pt>
              </c:strCache>
            </c:strRef>
          </c:tx>
          <c:invertIfNegative val="0"/>
          <c:cat>
            <c:strRef>
              <c:f>'Zestawienie ogólnokrajowe'!$J$45:$V$45</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 ( do lipca)</c:v>
                </c:pt>
                <c:pt idx="12">
                  <c:v>NOWE od lipca 2018 do marca 2019</c:v>
                </c:pt>
              </c:strCache>
            </c:strRef>
          </c:cat>
          <c:val>
            <c:numRef>
              <c:f>'Zestawienie ogólnokrajowe'!$J$54:$V$54</c:f>
              <c:numCache>
                <c:formatCode>General</c:formatCode>
                <c:ptCount val="13"/>
              </c:numCache>
            </c:numRef>
          </c:val>
        </c:ser>
        <c:dLbls>
          <c:showLegendKey val="0"/>
          <c:showVal val="0"/>
          <c:showCatName val="0"/>
          <c:showSerName val="0"/>
          <c:showPercent val="0"/>
          <c:showBubbleSize val="0"/>
        </c:dLbls>
        <c:gapWidth val="50"/>
        <c:overlap val="100"/>
        <c:axId val="234119144"/>
        <c:axId val="234119536"/>
      </c:barChart>
      <c:catAx>
        <c:axId val="234119144"/>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34119536"/>
        <c:crosses val="autoZero"/>
        <c:auto val="1"/>
        <c:lblAlgn val="ctr"/>
        <c:lblOffset val="100"/>
        <c:noMultiLvlLbl val="0"/>
      </c:catAx>
      <c:valAx>
        <c:axId val="234119536"/>
        <c:scaling>
          <c:orientation val="minMax"/>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341191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noFill/>
      <a:round/>
    </a:ln>
    <a:effectLst/>
  </c:spPr>
  <c:txPr>
    <a:bodyPr/>
    <a:lstStyle/>
    <a:p>
      <a:pPr>
        <a:defRPr/>
      </a:pPr>
      <a:endParaRPr lang="pl-PL"/>
    </a:p>
  </c:tx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all" spc="50" baseline="0">
                <a:solidFill>
                  <a:schemeClr val="tx2">
                    <a:lumMod val="50000"/>
                  </a:schemeClr>
                </a:solidFill>
                <a:latin typeface="+mn-lt"/>
                <a:ea typeface="+mn-ea"/>
                <a:cs typeface="+mn-cs"/>
              </a:defRPr>
            </a:pPr>
            <a:r>
              <a:rPr lang="en-US" b="0">
                <a:solidFill>
                  <a:schemeClr val="tx2">
                    <a:lumMod val="50000"/>
                  </a:schemeClr>
                </a:solidFill>
              </a:rPr>
              <a:t>Rozkład mocy zainstalowanej w projektach w poszczególnych latach [</a:t>
            </a:r>
            <a:r>
              <a:rPr lang="pl-PL" b="0">
                <a:solidFill>
                  <a:schemeClr val="tx2">
                    <a:lumMod val="50000"/>
                  </a:schemeClr>
                </a:solidFill>
              </a:rPr>
              <a:t>M</a:t>
            </a:r>
            <a:r>
              <a:rPr lang="en-US" b="0">
                <a:solidFill>
                  <a:schemeClr val="tx2">
                    <a:lumMod val="50000"/>
                  </a:schemeClr>
                </a:solidFill>
              </a:rPr>
              <a:t>W]</a:t>
            </a:r>
          </a:p>
        </c:rich>
      </c:tx>
      <c:overlay val="0"/>
      <c:spPr>
        <a:noFill/>
        <a:ln>
          <a:noFill/>
        </a:ln>
        <a:effectLst/>
      </c:spPr>
    </c:title>
    <c:autoTitleDeleted val="0"/>
    <c:plotArea>
      <c:layout/>
      <c:barChart>
        <c:barDir val="col"/>
        <c:grouping val="stacked"/>
        <c:varyColors val="0"/>
        <c:ser>
          <c:idx val="0"/>
          <c:order val="0"/>
          <c:tx>
            <c:strRef>
              <c:f>'Zestawienie ogólnokrajowe'!$E$46:$E$46</c:f>
              <c:strCache>
                <c:ptCount val="1"/>
                <c:pt idx="0">
                  <c:v>mniej niż 1 MW</c:v>
                </c:pt>
              </c:strCache>
            </c:strRef>
          </c:tx>
          <c:spPr>
            <a:solidFill>
              <a:schemeClr val="accent1">
                <a:alpha val="70000"/>
              </a:schemeClr>
            </a:solidFill>
            <a:ln>
              <a:noFill/>
            </a:ln>
            <a:effectLst/>
          </c:spPr>
          <c:invertIfNegative val="0"/>
          <c:cat>
            <c:strRef>
              <c:f>'Zestawienie ogólnokrajowe'!$J$45:$V$45</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 ( do lipca)</c:v>
                </c:pt>
                <c:pt idx="12">
                  <c:v>NOWE od lipca 2018 do marca 2019</c:v>
                </c:pt>
              </c:strCache>
            </c:strRef>
          </c:cat>
          <c:val>
            <c:numRef>
              <c:f>'Zestawienie ogólnokrajowe'!$J$47:$V$47</c:f>
              <c:numCache>
                <c:formatCode>#,##0.00</c:formatCode>
                <c:ptCount val="13"/>
                <c:pt idx="0">
                  <c:v>50</c:v>
                </c:pt>
                <c:pt idx="1">
                  <c:v>60</c:v>
                </c:pt>
                <c:pt idx="2">
                  <c:v>70</c:v>
                </c:pt>
                <c:pt idx="3">
                  <c:v>80</c:v>
                </c:pt>
                <c:pt idx="4">
                  <c:v>90</c:v>
                </c:pt>
                <c:pt idx="5">
                  <c:v>110</c:v>
                </c:pt>
                <c:pt idx="6">
                  <c:v>110</c:v>
                </c:pt>
                <c:pt idx="7">
                  <c:v>120</c:v>
                </c:pt>
                <c:pt idx="8">
                  <c:v>130</c:v>
                </c:pt>
                <c:pt idx="9">
                  <c:v>140</c:v>
                </c:pt>
                <c:pt idx="10">
                  <c:v>150</c:v>
                </c:pt>
                <c:pt idx="11">
                  <c:v>160</c:v>
                </c:pt>
                <c:pt idx="12">
                  <c:v>170</c:v>
                </c:pt>
              </c:numCache>
            </c:numRef>
          </c:val>
        </c:ser>
        <c:ser>
          <c:idx val="1"/>
          <c:order val="1"/>
          <c:tx>
            <c:strRef>
              <c:f>'Zestawienie ogólnokrajowe'!$E$48:$E$48</c:f>
              <c:strCache>
                <c:ptCount val="1"/>
                <c:pt idx="0">
                  <c:v>od 1 MW do 10 MW</c:v>
                </c:pt>
              </c:strCache>
            </c:strRef>
          </c:tx>
          <c:spPr>
            <a:solidFill>
              <a:schemeClr val="accent2">
                <a:alpha val="70000"/>
              </a:schemeClr>
            </a:solidFill>
            <a:ln>
              <a:noFill/>
            </a:ln>
            <a:effectLst/>
          </c:spPr>
          <c:invertIfNegative val="0"/>
          <c:cat>
            <c:strRef>
              <c:f>'Zestawienie ogólnokrajowe'!$J$45:$V$45</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 ( do lipca)</c:v>
                </c:pt>
                <c:pt idx="12">
                  <c:v>NOWE od lipca 2018 do marca 2019</c:v>
                </c:pt>
              </c:strCache>
            </c:strRef>
          </c:cat>
          <c:val>
            <c:numRef>
              <c:f>'Zestawienie ogólnokrajowe'!$J$49:$V$49</c:f>
              <c:numCache>
                <c:formatCode>#,##0.00</c:formatCode>
                <c:ptCount val="13"/>
              </c:numCache>
            </c:numRef>
          </c:val>
        </c:ser>
        <c:ser>
          <c:idx val="2"/>
          <c:order val="2"/>
          <c:tx>
            <c:strRef>
              <c:f>'Zestawienie ogólnokrajowe'!$E$50</c:f>
              <c:strCache>
                <c:ptCount val="1"/>
                <c:pt idx="0">
                  <c:v>od 10 MW do 50 MW</c:v>
                </c:pt>
              </c:strCache>
            </c:strRef>
          </c:tx>
          <c:spPr>
            <a:solidFill>
              <a:schemeClr val="accent3">
                <a:alpha val="70000"/>
              </a:schemeClr>
            </a:solidFill>
            <a:ln>
              <a:noFill/>
            </a:ln>
            <a:effectLst/>
          </c:spPr>
          <c:invertIfNegative val="0"/>
          <c:cat>
            <c:strRef>
              <c:f>'Zestawienie ogólnokrajowe'!$J$45:$V$45</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 ( do lipca)</c:v>
                </c:pt>
                <c:pt idx="12">
                  <c:v>NOWE od lipca 2018 do marca 2019</c:v>
                </c:pt>
              </c:strCache>
            </c:strRef>
          </c:cat>
          <c:val>
            <c:numRef>
              <c:f>'Zestawienie ogólnokrajowe'!$J$51:$V$51</c:f>
              <c:numCache>
                <c:formatCode>#,##0.00</c:formatCode>
                <c:ptCount val="13"/>
              </c:numCache>
            </c:numRef>
          </c:val>
        </c:ser>
        <c:ser>
          <c:idx val="3"/>
          <c:order val="3"/>
          <c:tx>
            <c:strRef>
              <c:f>'Zestawienie ogólnokrajowe'!$E$52</c:f>
              <c:strCache>
                <c:ptCount val="1"/>
                <c:pt idx="0">
                  <c:v>od 50 MW do 100 MW</c:v>
                </c:pt>
              </c:strCache>
            </c:strRef>
          </c:tx>
          <c:spPr>
            <a:solidFill>
              <a:schemeClr val="accent4">
                <a:alpha val="70000"/>
              </a:schemeClr>
            </a:solidFill>
            <a:ln>
              <a:noFill/>
            </a:ln>
            <a:effectLst/>
          </c:spPr>
          <c:invertIfNegative val="0"/>
          <c:cat>
            <c:strRef>
              <c:f>'Zestawienie ogólnokrajowe'!$J$45:$V$45</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 ( do lipca)</c:v>
                </c:pt>
                <c:pt idx="12">
                  <c:v>NOWE od lipca 2018 do marca 2019</c:v>
                </c:pt>
              </c:strCache>
            </c:strRef>
          </c:cat>
          <c:val>
            <c:numRef>
              <c:f>'Zestawienie ogólnokrajowe'!$J$53:$V$53</c:f>
              <c:numCache>
                <c:formatCode>#,##0.00</c:formatCode>
                <c:ptCount val="13"/>
              </c:numCache>
            </c:numRef>
          </c:val>
        </c:ser>
        <c:ser>
          <c:idx val="5"/>
          <c:order val="4"/>
          <c:tx>
            <c:strRef>
              <c:f>'Zestawienie ogólnokrajowe'!$E$54</c:f>
              <c:strCache>
                <c:ptCount val="1"/>
                <c:pt idx="0">
                  <c:v>od 100 MW do 500 MW</c:v>
                </c:pt>
              </c:strCache>
            </c:strRef>
          </c:tx>
          <c:invertIfNegative val="0"/>
          <c:cat>
            <c:strRef>
              <c:f>'Zestawienie ogólnokrajowe'!$J$45:$V$45</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 ( do lipca)</c:v>
                </c:pt>
                <c:pt idx="12">
                  <c:v>NOWE od lipca 2018 do marca 2019</c:v>
                </c:pt>
              </c:strCache>
            </c:strRef>
          </c:cat>
          <c:val>
            <c:numRef>
              <c:f>'Zestawienie ogólnokrajowe'!$J$55:$V$55</c:f>
              <c:numCache>
                <c:formatCode>#,##0.00</c:formatCode>
                <c:ptCount val="13"/>
              </c:numCache>
            </c:numRef>
          </c:val>
        </c:ser>
        <c:dLbls>
          <c:showLegendKey val="0"/>
          <c:showVal val="0"/>
          <c:showCatName val="0"/>
          <c:showSerName val="0"/>
          <c:showPercent val="0"/>
          <c:showBubbleSize val="0"/>
        </c:dLbls>
        <c:gapWidth val="50"/>
        <c:overlap val="100"/>
        <c:axId val="234120320"/>
        <c:axId val="234120712"/>
      </c:barChart>
      <c:catAx>
        <c:axId val="234120320"/>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34120712"/>
        <c:crosses val="autoZero"/>
        <c:auto val="1"/>
        <c:lblAlgn val="ctr"/>
        <c:lblOffset val="100"/>
        <c:noMultiLvlLbl val="0"/>
      </c:catAx>
      <c:valAx>
        <c:axId val="234120712"/>
        <c:scaling>
          <c:orientation val="minMax"/>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341203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noFill/>
      <a:round/>
    </a:ln>
    <a:effectLst/>
  </c:spPr>
  <c:txPr>
    <a:bodyPr/>
    <a:lstStyle/>
    <a:p>
      <a:pPr>
        <a:defRPr/>
      </a:pPr>
      <a:endParaRPr lang="pl-PL"/>
    </a:p>
  </c:tx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pl-PL"/>
              <a:t>Rozkład liczby projektów w poszczególnych latach</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pl-PL"/>
        </a:p>
      </c:txPr>
    </c:title>
    <c:autoTitleDeleted val="0"/>
    <c:plotArea>
      <c:layout>
        <c:manualLayout>
          <c:layoutTarget val="inner"/>
          <c:xMode val="edge"/>
          <c:yMode val="edge"/>
          <c:x val="2.9271566668847279E-2"/>
          <c:y val="7.6061109707317012E-2"/>
          <c:w val="0.95434491202469396"/>
          <c:h val="0.81327776050509715"/>
        </c:manualLayout>
      </c:layout>
      <c:barChart>
        <c:barDir val="col"/>
        <c:grouping val="clustered"/>
        <c:varyColors val="0"/>
        <c:ser>
          <c:idx val="0"/>
          <c:order val="0"/>
          <c:tx>
            <c:strRef>
              <c:f>'Zestawienie ogólnokrajowe'!$C$132</c:f>
              <c:strCache>
                <c:ptCount val="1"/>
                <c:pt idx="0">
                  <c:v>Wydane warunki przyłączenia</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invertIfNegative val="0"/>
          <c:dPt>
            <c:idx val="6"/>
            <c:invertIfNegative val="0"/>
            <c:bubble3D val="0"/>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pl-P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('Zestawienie ogólnokrajowe'!$D$131,'Zestawienie ogólnokrajowe'!$F$131,'Zestawienie ogólnokrajowe'!$H$131,'Zestawienie ogólnokrajowe'!$J$131,'Zestawienie ogólnokrajowe'!$L$131,'Zestawienie ogólnokrajowe'!$N$131,'Zestawienie ogólnokrajowe'!$P$131,'Zestawienie ogólnokrajowe'!$R$131,'Zestawienie ogólnokrajowe'!$T$131,'Zestawienie ogólnokrajowe'!$V$131)</c:f>
              <c:strCache>
                <c:ptCount val="10"/>
                <c:pt idx="0">
                  <c:v>2010</c:v>
                </c:pt>
                <c:pt idx="1">
                  <c:v>2011</c:v>
                </c:pt>
                <c:pt idx="2">
                  <c:v>2012</c:v>
                </c:pt>
                <c:pt idx="3">
                  <c:v>2013</c:v>
                </c:pt>
                <c:pt idx="4">
                  <c:v>2014</c:v>
                </c:pt>
                <c:pt idx="5">
                  <c:v>2015</c:v>
                </c:pt>
                <c:pt idx="6">
                  <c:v>2016</c:v>
                </c:pt>
                <c:pt idx="7">
                  <c:v>2017</c:v>
                </c:pt>
                <c:pt idx="8">
                  <c:v>2018 (do lipiec 2018)</c:v>
                </c:pt>
                <c:pt idx="9">
                  <c:v>NOWE lipiec 2018 - marzec 2019</c:v>
                </c:pt>
              </c:strCache>
            </c:strRef>
          </c:cat>
          <c:val>
            <c:numRef>
              <c:f>('Zestawienie ogólnokrajowe'!$D$132,'Zestawienie ogólnokrajowe'!$F$132,'Zestawienie ogólnokrajowe'!$H$132,'Zestawienie ogólnokrajowe'!$J$132,'Zestawienie ogólnokrajowe'!$L$132,'Zestawienie ogólnokrajowe'!$N$132,'Zestawienie ogólnokrajowe'!$P$132,'Zestawienie ogólnokrajowe'!$R$132,'Zestawienie ogólnokrajowe'!$T$132,'Zestawienie ogólnokrajowe'!$V$132)</c:f>
              <c:numCache>
                <c:formatCode>General</c:formatCode>
                <c:ptCount val="10"/>
                <c:pt idx="0">
                  <c:v>1</c:v>
                </c:pt>
              </c:numCache>
            </c:numRef>
          </c:val>
        </c:ser>
        <c:ser>
          <c:idx val="1"/>
          <c:order val="1"/>
          <c:tx>
            <c:strRef>
              <c:f>'Zestawienie ogólnokrajowe'!$C$133</c:f>
              <c:strCache>
                <c:ptCount val="1"/>
                <c:pt idx="0">
                  <c:v>Zawarte umowy o przyłączeniu</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invertIfNegative val="0"/>
          <c:dPt>
            <c:idx val="6"/>
            <c:invertIfNegative val="0"/>
            <c:bubble3D val="0"/>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pl-P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('Zestawienie ogólnokrajowe'!$D$131,'Zestawienie ogólnokrajowe'!$F$131,'Zestawienie ogólnokrajowe'!$H$131,'Zestawienie ogólnokrajowe'!$J$131,'Zestawienie ogólnokrajowe'!$L$131,'Zestawienie ogólnokrajowe'!$N$131,'Zestawienie ogólnokrajowe'!$P$131,'Zestawienie ogólnokrajowe'!$R$131,'Zestawienie ogólnokrajowe'!$T$131,'Zestawienie ogólnokrajowe'!$V$131)</c:f>
              <c:strCache>
                <c:ptCount val="10"/>
                <c:pt idx="0">
                  <c:v>2010</c:v>
                </c:pt>
                <c:pt idx="1">
                  <c:v>2011</c:v>
                </c:pt>
                <c:pt idx="2">
                  <c:v>2012</c:v>
                </c:pt>
                <c:pt idx="3">
                  <c:v>2013</c:v>
                </c:pt>
                <c:pt idx="4">
                  <c:v>2014</c:v>
                </c:pt>
                <c:pt idx="5">
                  <c:v>2015</c:v>
                </c:pt>
                <c:pt idx="6">
                  <c:v>2016</c:v>
                </c:pt>
                <c:pt idx="7">
                  <c:v>2017</c:v>
                </c:pt>
                <c:pt idx="8">
                  <c:v>2018 (do lipiec 2018)</c:v>
                </c:pt>
                <c:pt idx="9">
                  <c:v>NOWE lipiec 2018 - marzec 2019</c:v>
                </c:pt>
              </c:strCache>
            </c:strRef>
          </c:cat>
          <c:val>
            <c:numRef>
              <c:f>('Zestawienie ogólnokrajowe'!$D$133,'Zestawienie ogólnokrajowe'!$F$133,'Zestawienie ogólnokrajowe'!$H$133,'Zestawienie ogólnokrajowe'!$J$133,'Zestawienie ogólnokrajowe'!$L$133,'Zestawienie ogólnokrajowe'!$N$133,'Zestawienie ogólnokrajowe'!$P$133,'Zestawienie ogólnokrajowe'!$R$133,'Zestawienie ogólnokrajowe'!$T$133,'Zestawienie ogólnokrajowe'!$V$133)</c:f>
              <c:numCache>
                <c:formatCode>General</c:formatCode>
                <c:ptCount val="10"/>
                <c:pt idx="0">
                  <c:v>2</c:v>
                </c:pt>
              </c:numCache>
            </c:numRef>
          </c:val>
        </c:ser>
        <c:ser>
          <c:idx val="2"/>
          <c:order val="2"/>
          <c:tx>
            <c:strRef>
              <c:f>'Zestawienie ogólnokrajowe'!$C$134</c:f>
              <c:strCache>
                <c:ptCount val="1"/>
                <c:pt idx="0">
                  <c:v>Podmioty wprowadzające EE do sieci</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pl-P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('Zestawienie ogólnokrajowe'!$D$131,'Zestawienie ogólnokrajowe'!$F$131,'Zestawienie ogólnokrajowe'!$H$131,'Zestawienie ogólnokrajowe'!$J$131,'Zestawienie ogólnokrajowe'!$L$131,'Zestawienie ogólnokrajowe'!$N$131,'Zestawienie ogólnokrajowe'!$P$131,'Zestawienie ogólnokrajowe'!$R$131,'Zestawienie ogólnokrajowe'!$T$131,'Zestawienie ogólnokrajowe'!$V$131)</c:f>
              <c:strCache>
                <c:ptCount val="10"/>
                <c:pt idx="0">
                  <c:v>2010</c:v>
                </c:pt>
                <c:pt idx="1">
                  <c:v>2011</c:v>
                </c:pt>
                <c:pt idx="2">
                  <c:v>2012</c:v>
                </c:pt>
                <c:pt idx="3">
                  <c:v>2013</c:v>
                </c:pt>
                <c:pt idx="4">
                  <c:v>2014</c:v>
                </c:pt>
                <c:pt idx="5">
                  <c:v>2015</c:v>
                </c:pt>
                <c:pt idx="6">
                  <c:v>2016</c:v>
                </c:pt>
                <c:pt idx="7">
                  <c:v>2017</c:v>
                </c:pt>
                <c:pt idx="8">
                  <c:v>2018 (do lipiec 2018)</c:v>
                </c:pt>
                <c:pt idx="9">
                  <c:v>NOWE lipiec 2018 - marzec 2019</c:v>
                </c:pt>
              </c:strCache>
            </c:strRef>
          </c:cat>
          <c:val>
            <c:numRef>
              <c:f>('Zestawienie ogólnokrajowe'!$D$134,'Zestawienie ogólnokrajowe'!$F$134,'Zestawienie ogólnokrajowe'!$H$134,'Zestawienie ogólnokrajowe'!$J$134,'Zestawienie ogólnokrajowe'!$L$134,'Zestawienie ogólnokrajowe'!$N$134,'Zestawienie ogólnokrajowe'!$P$134,'Zestawienie ogólnokrajowe'!$R$134,'Zestawienie ogólnokrajowe'!$T$134,'Zestawienie ogólnokrajowe'!$V$134)</c:f>
              <c:numCache>
                <c:formatCode>General</c:formatCode>
                <c:ptCount val="10"/>
                <c:pt idx="0">
                  <c:v>3</c:v>
                </c:pt>
              </c:numCache>
            </c:numRef>
          </c:val>
        </c:ser>
        <c:dLbls>
          <c:showLegendKey val="0"/>
          <c:showVal val="1"/>
          <c:showCatName val="0"/>
          <c:showSerName val="0"/>
          <c:showPercent val="0"/>
          <c:showBubbleSize val="0"/>
        </c:dLbls>
        <c:gapWidth val="100"/>
        <c:overlap val="-24"/>
        <c:axId val="234121496"/>
        <c:axId val="234121888"/>
      </c:barChart>
      <c:catAx>
        <c:axId val="234121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234121888"/>
        <c:crosses val="autoZero"/>
        <c:auto val="1"/>
        <c:lblAlgn val="ctr"/>
        <c:lblOffset val="100"/>
        <c:noMultiLvlLbl val="0"/>
      </c:catAx>
      <c:valAx>
        <c:axId val="2341218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r>
                  <a:rPr lang="en-US"/>
                  <a:t>Liczba projektów</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endParaRPr lang="pl-PL"/>
            </a:p>
          </c:txPr>
        </c:title>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234121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noFill/>
      <a:round/>
    </a:ln>
    <a:effectLst/>
  </c:spPr>
  <c:txPr>
    <a:bodyPr/>
    <a:lstStyle/>
    <a:p>
      <a:pPr>
        <a:defRPr/>
      </a:pPr>
      <a:endParaRPr lang="pl-PL"/>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Rozkład liczby </a:t>
            </a:r>
            <a:r>
              <a:rPr lang="pl-PL"/>
              <a:t>poszczególnych</a:t>
            </a:r>
            <a:r>
              <a:rPr lang="pl-PL" baseline="0"/>
              <a:t> projektów w poszczególnych zakresach mocy</a:t>
            </a:r>
            <a:r>
              <a:rPr lang="en-US"/>
              <a: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l-PL"/>
        </a:p>
      </c:txPr>
    </c:title>
    <c:autoTitleDeleted val="0"/>
    <c:plotArea>
      <c:layout/>
      <c:barChart>
        <c:barDir val="col"/>
        <c:grouping val="stacked"/>
        <c:varyColors val="0"/>
        <c:ser>
          <c:idx val="0"/>
          <c:order val="0"/>
          <c:tx>
            <c:strRef>
              <c:f>'Zestawienie ogólnokrajowe'!$N$9</c:f>
              <c:strCache>
                <c:ptCount val="1"/>
                <c:pt idx="0">
                  <c:v>liczba projektów aktualnych</c:v>
                </c:pt>
              </c:strCache>
            </c:strRef>
          </c:tx>
          <c:spPr>
            <a:solidFill>
              <a:schemeClr val="accent1"/>
            </a:solidFill>
            <a:ln>
              <a:noFill/>
            </a:ln>
            <a:effectLst/>
          </c:spPr>
          <c:invertIfNegative val="0"/>
          <c:cat>
            <c:strRef>
              <c:f>'Zestawienie ogólnokrajowe'!$L$10:$M$14</c:f>
              <c:strCache>
                <c:ptCount val="5"/>
                <c:pt idx="0">
                  <c:v>mniej niż 1 MW</c:v>
                </c:pt>
                <c:pt idx="1">
                  <c:v>od 1 MW do 10 MW</c:v>
                </c:pt>
                <c:pt idx="2">
                  <c:v>od 10 MW do 50 MW</c:v>
                </c:pt>
                <c:pt idx="3">
                  <c:v>od 50 MW do 100 MW</c:v>
                </c:pt>
                <c:pt idx="4">
                  <c:v>od 100 do  500 MW</c:v>
                </c:pt>
              </c:strCache>
            </c:strRef>
          </c:cat>
          <c:val>
            <c:numRef>
              <c:f>'Zestawienie ogólnokrajowe'!$N$10:$N$14</c:f>
              <c:numCache>
                <c:formatCode>General</c:formatCode>
                <c:ptCount val="5"/>
                <c:pt idx="0">
                  <c:v>1</c:v>
                </c:pt>
                <c:pt idx="1">
                  <c:v>2</c:v>
                </c:pt>
                <c:pt idx="2">
                  <c:v>3</c:v>
                </c:pt>
                <c:pt idx="3">
                  <c:v>4</c:v>
                </c:pt>
                <c:pt idx="4">
                  <c:v>5</c:v>
                </c:pt>
              </c:numCache>
            </c:numRef>
          </c:val>
        </c:ser>
        <c:ser>
          <c:idx val="1"/>
          <c:order val="1"/>
          <c:tx>
            <c:strRef>
              <c:f>'Zestawienie ogólnokrajowe'!$O$9</c:f>
              <c:strCache>
                <c:ptCount val="1"/>
                <c:pt idx="0">
                  <c:v>liczba nowych projektów</c:v>
                </c:pt>
              </c:strCache>
            </c:strRef>
          </c:tx>
          <c:spPr>
            <a:solidFill>
              <a:schemeClr val="accent2"/>
            </a:solidFill>
            <a:ln>
              <a:noFill/>
            </a:ln>
            <a:effectLst/>
          </c:spPr>
          <c:invertIfNegative val="0"/>
          <c:cat>
            <c:strRef>
              <c:f>'Zestawienie ogólnokrajowe'!$L$10:$M$14</c:f>
              <c:strCache>
                <c:ptCount val="5"/>
                <c:pt idx="0">
                  <c:v>mniej niż 1 MW</c:v>
                </c:pt>
                <c:pt idx="1">
                  <c:v>od 1 MW do 10 MW</c:v>
                </c:pt>
                <c:pt idx="2">
                  <c:v>od 10 MW do 50 MW</c:v>
                </c:pt>
                <c:pt idx="3">
                  <c:v>od 50 MW do 100 MW</c:v>
                </c:pt>
                <c:pt idx="4">
                  <c:v>od 100 do  500 MW</c:v>
                </c:pt>
              </c:strCache>
            </c:strRef>
          </c:cat>
          <c:val>
            <c:numRef>
              <c:f>'Zestawienie ogólnokrajowe'!$O$10:$O$14</c:f>
              <c:numCache>
                <c:formatCode>General</c:formatCode>
                <c:ptCount val="5"/>
                <c:pt idx="0">
                  <c:v>1</c:v>
                </c:pt>
                <c:pt idx="1">
                  <c:v>2</c:v>
                </c:pt>
                <c:pt idx="2">
                  <c:v>3</c:v>
                </c:pt>
                <c:pt idx="3">
                  <c:v>4</c:v>
                </c:pt>
                <c:pt idx="4">
                  <c:v>5</c:v>
                </c:pt>
              </c:numCache>
            </c:numRef>
          </c:val>
        </c:ser>
        <c:ser>
          <c:idx val="2"/>
          <c:order val="2"/>
          <c:tx>
            <c:strRef>
              <c:f>'Zestawienie ogólnokrajowe'!$P$9</c:f>
              <c:strCache>
                <c:ptCount val="1"/>
                <c:pt idx="0">
                  <c:v>Projekty zakończone</c:v>
                </c:pt>
              </c:strCache>
            </c:strRef>
          </c:tx>
          <c:spPr>
            <a:solidFill>
              <a:schemeClr val="accent3"/>
            </a:solidFill>
            <a:ln>
              <a:noFill/>
            </a:ln>
            <a:effectLst/>
          </c:spPr>
          <c:invertIfNegative val="0"/>
          <c:cat>
            <c:strRef>
              <c:f>'Zestawienie ogólnokrajowe'!$L$10:$M$14</c:f>
              <c:strCache>
                <c:ptCount val="5"/>
                <c:pt idx="0">
                  <c:v>mniej niż 1 MW</c:v>
                </c:pt>
                <c:pt idx="1">
                  <c:v>od 1 MW do 10 MW</c:v>
                </c:pt>
                <c:pt idx="2">
                  <c:v>od 10 MW do 50 MW</c:v>
                </c:pt>
                <c:pt idx="3">
                  <c:v>od 50 MW do 100 MW</c:v>
                </c:pt>
                <c:pt idx="4">
                  <c:v>od 100 do  500 MW</c:v>
                </c:pt>
              </c:strCache>
            </c:strRef>
          </c:cat>
          <c:val>
            <c:numRef>
              <c:f>'Zestawienie ogólnokrajowe'!$P$10:$P$14</c:f>
              <c:numCache>
                <c:formatCode>General</c:formatCode>
                <c:ptCount val="5"/>
                <c:pt idx="0">
                  <c:v>1</c:v>
                </c:pt>
                <c:pt idx="1">
                  <c:v>2</c:v>
                </c:pt>
                <c:pt idx="2">
                  <c:v>3</c:v>
                </c:pt>
                <c:pt idx="3">
                  <c:v>4</c:v>
                </c:pt>
                <c:pt idx="4">
                  <c:v>5</c:v>
                </c:pt>
              </c:numCache>
            </c:numRef>
          </c:val>
        </c:ser>
        <c:dLbls>
          <c:showLegendKey val="0"/>
          <c:showVal val="0"/>
          <c:showCatName val="0"/>
          <c:showSerName val="0"/>
          <c:showPercent val="0"/>
          <c:showBubbleSize val="0"/>
        </c:dLbls>
        <c:gapWidth val="219"/>
        <c:overlap val="100"/>
        <c:axId val="234737992"/>
        <c:axId val="234738384"/>
      </c:barChart>
      <c:catAx>
        <c:axId val="234737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34738384"/>
        <c:crosses val="autoZero"/>
        <c:auto val="1"/>
        <c:lblAlgn val="ctr"/>
        <c:lblOffset val="100"/>
        <c:noMultiLvlLbl val="0"/>
      </c:catAx>
      <c:valAx>
        <c:axId val="2347383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34737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noFill/>
      <a:round/>
    </a:ln>
    <a:effectLst/>
  </c:spPr>
  <c:txPr>
    <a:bodyPr/>
    <a:lstStyle/>
    <a:p>
      <a:pPr>
        <a:defRPr/>
      </a:pPr>
      <a:endParaRPr lang="pl-P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l-PL"/>
              <a:t>Procentowy</a:t>
            </a:r>
            <a:r>
              <a:rPr lang="pl-PL" baseline="0"/>
              <a:t> rozkład poszczególnych typów projektów w danych przedziałach mocy</a:t>
            </a:r>
            <a:endParaRPr lang="pl-P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l-PL"/>
        </a:p>
      </c:txPr>
    </c:title>
    <c:autoTitleDeleted val="0"/>
    <c:plotArea>
      <c:layout/>
      <c:barChart>
        <c:barDir val="col"/>
        <c:grouping val="percentStacked"/>
        <c:varyColors val="0"/>
        <c:ser>
          <c:idx val="0"/>
          <c:order val="0"/>
          <c:tx>
            <c:strRef>
              <c:f>'Zestawienie ogólnokrajowe'!$N$9</c:f>
              <c:strCache>
                <c:ptCount val="1"/>
                <c:pt idx="0">
                  <c:v>liczba projektów aktualnych</c:v>
                </c:pt>
              </c:strCache>
            </c:strRef>
          </c:tx>
          <c:spPr>
            <a:solidFill>
              <a:schemeClr val="accent1"/>
            </a:solidFill>
            <a:ln>
              <a:noFill/>
            </a:ln>
            <a:effectLst/>
          </c:spPr>
          <c:invertIfNegative val="0"/>
          <c:cat>
            <c:strRef>
              <c:f>'Zestawienie ogólnokrajowe'!$L$10:$M$14</c:f>
              <c:strCache>
                <c:ptCount val="5"/>
                <c:pt idx="0">
                  <c:v>mniej niż 1 MW</c:v>
                </c:pt>
                <c:pt idx="1">
                  <c:v>od 1 MW do 10 MW</c:v>
                </c:pt>
                <c:pt idx="2">
                  <c:v>od 10 MW do 50 MW</c:v>
                </c:pt>
                <c:pt idx="3">
                  <c:v>od 50 MW do 100 MW</c:v>
                </c:pt>
                <c:pt idx="4">
                  <c:v>od 100 do  500 MW</c:v>
                </c:pt>
              </c:strCache>
            </c:strRef>
          </c:cat>
          <c:val>
            <c:numRef>
              <c:f>'Zestawienie ogólnokrajowe'!$N$10:$N$14</c:f>
              <c:numCache>
                <c:formatCode>General</c:formatCode>
                <c:ptCount val="5"/>
                <c:pt idx="0">
                  <c:v>1</c:v>
                </c:pt>
                <c:pt idx="1">
                  <c:v>2</c:v>
                </c:pt>
                <c:pt idx="2">
                  <c:v>3</c:v>
                </c:pt>
                <c:pt idx="3">
                  <c:v>4</c:v>
                </c:pt>
                <c:pt idx="4">
                  <c:v>5</c:v>
                </c:pt>
              </c:numCache>
            </c:numRef>
          </c:val>
        </c:ser>
        <c:ser>
          <c:idx val="1"/>
          <c:order val="1"/>
          <c:tx>
            <c:strRef>
              <c:f>'Zestawienie ogólnokrajowe'!$O$9</c:f>
              <c:strCache>
                <c:ptCount val="1"/>
                <c:pt idx="0">
                  <c:v>liczba nowych projektów</c:v>
                </c:pt>
              </c:strCache>
            </c:strRef>
          </c:tx>
          <c:spPr>
            <a:solidFill>
              <a:schemeClr val="accent2"/>
            </a:solidFill>
            <a:ln>
              <a:noFill/>
            </a:ln>
            <a:effectLst/>
          </c:spPr>
          <c:invertIfNegative val="0"/>
          <c:cat>
            <c:strRef>
              <c:f>'Zestawienie ogólnokrajowe'!$L$10:$M$14</c:f>
              <c:strCache>
                <c:ptCount val="5"/>
                <c:pt idx="0">
                  <c:v>mniej niż 1 MW</c:v>
                </c:pt>
                <c:pt idx="1">
                  <c:v>od 1 MW do 10 MW</c:v>
                </c:pt>
                <c:pt idx="2">
                  <c:v>od 10 MW do 50 MW</c:v>
                </c:pt>
                <c:pt idx="3">
                  <c:v>od 50 MW do 100 MW</c:v>
                </c:pt>
                <c:pt idx="4">
                  <c:v>od 100 do  500 MW</c:v>
                </c:pt>
              </c:strCache>
            </c:strRef>
          </c:cat>
          <c:val>
            <c:numRef>
              <c:f>'Zestawienie ogólnokrajowe'!$O$10:$O$14</c:f>
              <c:numCache>
                <c:formatCode>General</c:formatCode>
                <c:ptCount val="5"/>
                <c:pt idx="0">
                  <c:v>1</c:v>
                </c:pt>
                <c:pt idx="1">
                  <c:v>2</c:v>
                </c:pt>
                <c:pt idx="2">
                  <c:v>3</c:v>
                </c:pt>
                <c:pt idx="3">
                  <c:v>4</c:v>
                </c:pt>
                <c:pt idx="4">
                  <c:v>5</c:v>
                </c:pt>
              </c:numCache>
            </c:numRef>
          </c:val>
        </c:ser>
        <c:ser>
          <c:idx val="2"/>
          <c:order val="2"/>
          <c:tx>
            <c:strRef>
              <c:f>'Zestawienie ogólnokrajowe'!$P$9</c:f>
              <c:strCache>
                <c:ptCount val="1"/>
                <c:pt idx="0">
                  <c:v>Projekty zakończone</c:v>
                </c:pt>
              </c:strCache>
            </c:strRef>
          </c:tx>
          <c:spPr>
            <a:solidFill>
              <a:schemeClr val="accent3"/>
            </a:solidFill>
            <a:ln>
              <a:noFill/>
            </a:ln>
            <a:effectLst/>
          </c:spPr>
          <c:invertIfNegative val="0"/>
          <c:cat>
            <c:strRef>
              <c:f>'Zestawienie ogólnokrajowe'!$L$10:$M$14</c:f>
              <c:strCache>
                <c:ptCount val="5"/>
                <c:pt idx="0">
                  <c:v>mniej niż 1 MW</c:v>
                </c:pt>
                <c:pt idx="1">
                  <c:v>od 1 MW do 10 MW</c:v>
                </c:pt>
                <c:pt idx="2">
                  <c:v>od 10 MW do 50 MW</c:v>
                </c:pt>
                <c:pt idx="3">
                  <c:v>od 50 MW do 100 MW</c:v>
                </c:pt>
                <c:pt idx="4">
                  <c:v>od 100 do  500 MW</c:v>
                </c:pt>
              </c:strCache>
            </c:strRef>
          </c:cat>
          <c:val>
            <c:numRef>
              <c:f>'Zestawienie ogólnokrajowe'!$P$10:$P$14</c:f>
              <c:numCache>
                <c:formatCode>General</c:formatCode>
                <c:ptCount val="5"/>
                <c:pt idx="0">
                  <c:v>1</c:v>
                </c:pt>
                <c:pt idx="1">
                  <c:v>2</c:v>
                </c:pt>
                <c:pt idx="2">
                  <c:v>3</c:v>
                </c:pt>
                <c:pt idx="3">
                  <c:v>4</c:v>
                </c:pt>
                <c:pt idx="4">
                  <c:v>5</c:v>
                </c:pt>
              </c:numCache>
            </c:numRef>
          </c:val>
        </c:ser>
        <c:dLbls>
          <c:showLegendKey val="0"/>
          <c:showVal val="0"/>
          <c:showCatName val="0"/>
          <c:showSerName val="0"/>
          <c:showPercent val="0"/>
          <c:showBubbleSize val="0"/>
        </c:dLbls>
        <c:gapWidth val="150"/>
        <c:overlap val="100"/>
        <c:axId val="234739168"/>
        <c:axId val="234739560"/>
      </c:barChart>
      <c:catAx>
        <c:axId val="23473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34739560"/>
        <c:crosses val="autoZero"/>
        <c:auto val="1"/>
        <c:lblAlgn val="ctr"/>
        <c:lblOffset val="100"/>
        <c:noMultiLvlLbl val="0"/>
      </c:catAx>
      <c:valAx>
        <c:axId val="2347395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3473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noFill/>
      <a:round/>
    </a:ln>
    <a:effectLst/>
  </c:spPr>
  <c:txPr>
    <a:bodyPr/>
    <a:lstStyle/>
    <a:p>
      <a:pPr>
        <a:defRPr/>
      </a:pPr>
      <a:endParaRPr lang="pl-P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l-PL"/>
              <a:t>Rozkład sumarycznej</a:t>
            </a:r>
            <a:r>
              <a:rPr lang="pl-PL" baseline="0"/>
              <a:t> mocy przyłączeniowej w poszczególnych przedziałach mocy </a:t>
            </a:r>
            <a:endParaRPr lang="pl-P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l-PL"/>
        </a:p>
      </c:txPr>
    </c:title>
    <c:autoTitleDeleted val="0"/>
    <c:plotArea>
      <c:layout/>
      <c:barChart>
        <c:barDir val="col"/>
        <c:grouping val="stacked"/>
        <c:varyColors val="0"/>
        <c:ser>
          <c:idx val="0"/>
          <c:order val="0"/>
          <c:tx>
            <c:strRef>
              <c:f>'Zestawienie ogólnokrajowe'!$N$28</c:f>
              <c:strCache>
                <c:ptCount val="1"/>
                <c:pt idx="0">
                  <c:v>moc projektów aktualnych [MW]</c:v>
                </c:pt>
              </c:strCache>
            </c:strRef>
          </c:tx>
          <c:spPr>
            <a:solidFill>
              <a:schemeClr val="accent1"/>
            </a:solidFill>
            <a:ln>
              <a:noFill/>
            </a:ln>
            <a:effectLst/>
          </c:spPr>
          <c:invertIfNegative val="0"/>
          <c:cat>
            <c:strRef>
              <c:f>'Zestawienie ogólnokrajowe'!$L$29:$M$33</c:f>
              <c:strCache>
                <c:ptCount val="5"/>
                <c:pt idx="0">
                  <c:v>mniej niż 1 MW</c:v>
                </c:pt>
                <c:pt idx="1">
                  <c:v>od 1 MW do 10 MW</c:v>
                </c:pt>
                <c:pt idx="2">
                  <c:v>od 10 MW do 50 MW</c:v>
                </c:pt>
                <c:pt idx="3">
                  <c:v>od 50 MW do 100 MW</c:v>
                </c:pt>
                <c:pt idx="4">
                  <c:v>od 100 do  500 MW</c:v>
                </c:pt>
              </c:strCache>
            </c:strRef>
          </c:cat>
          <c:val>
            <c:numRef>
              <c:f>'Zestawienie ogólnokrajowe'!$N$29:$N$33</c:f>
              <c:numCache>
                <c:formatCode>#,##0.00</c:formatCode>
                <c:ptCount val="5"/>
                <c:pt idx="0">
                  <c:v>10</c:v>
                </c:pt>
                <c:pt idx="1">
                  <c:v>20</c:v>
                </c:pt>
                <c:pt idx="2">
                  <c:v>30</c:v>
                </c:pt>
                <c:pt idx="3">
                  <c:v>40</c:v>
                </c:pt>
                <c:pt idx="4">
                  <c:v>50</c:v>
                </c:pt>
              </c:numCache>
            </c:numRef>
          </c:val>
        </c:ser>
        <c:ser>
          <c:idx val="1"/>
          <c:order val="1"/>
          <c:tx>
            <c:strRef>
              <c:f>'Zestawienie ogólnokrajowe'!$O$28</c:f>
              <c:strCache>
                <c:ptCount val="1"/>
                <c:pt idx="0">
                  <c:v>moc nowych projektów [MW]</c:v>
                </c:pt>
              </c:strCache>
            </c:strRef>
          </c:tx>
          <c:spPr>
            <a:solidFill>
              <a:schemeClr val="accent2"/>
            </a:solidFill>
            <a:ln>
              <a:noFill/>
            </a:ln>
            <a:effectLst/>
          </c:spPr>
          <c:invertIfNegative val="0"/>
          <c:cat>
            <c:strRef>
              <c:f>'Zestawienie ogólnokrajowe'!$L$29:$M$33</c:f>
              <c:strCache>
                <c:ptCount val="5"/>
                <c:pt idx="0">
                  <c:v>mniej niż 1 MW</c:v>
                </c:pt>
                <c:pt idx="1">
                  <c:v>od 1 MW do 10 MW</c:v>
                </c:pt>
                <c:pt idx="2">
                  <c:v>od 10 MW do 50 MW</c:v>
                </c:pt>
                <c:pt idx="3">
                  <c:v>od 50 MW do 100 MW</c:v>
                </c:pt>
                <c:pt idx="4">
                  <c:v>od 100 do  500 MW</c:v>
                </c:pt>
              </c:strCache>
            </c:strRef>
          </c:cat>
          <c:val>
            <c:numRef>
              <c:f>'Zestawienie ogólnokrajowe'!$O$29:$O$33</c:f>
              <c:numCache>
                <c:formatCode>0.00</c:formatCode>
                <c:ptCount val="5"/>
                <c:pt idx="0">
                  <c:v>10</c:v>
                </c:pt>
                <c:pt idx="1">
                  <c:v>20</c:v>
                </c:pt>
                <c:pt idx="2">
                  <c:v>30</c:v>
                </c:pt>
                <c:pt idx="3">
                  <c:v>40</c:v>
                </c:pt>
                <c:pt idx="4">
                  <c:v>50</c:v>
                </c:pt>
              </c:numCache>
            </c:numRef>
          </c:val>
        </c:ser>
        <c:ser>
          <c:idx val="2"/>
          <c:order val="2"/>
          <c:tx>
            <c:strRef>
              <c:f>'Zestawienie ogólnokrajowe'!$P$28</c:f>
              <c:strCache>
                <c:ptCount val="1"/>
                <c:pt idx="0">
                  <c:v>moc projektów zakończonych [MW]</c:v>
                </c:pt>
              </c:strCache>
            </c:strRef>
          </c:tx>
          <c:spPr>
            <a:solidFill>
              <a:schemeClr val="accent3"/>
            </a:solidFill>
            <a:ln>
              <a:noFill/>
            </a:ln>
            <a:effectLst/>
          </c:spPr>
          <c:invertIfNegative val="0"/>
          <c:cat>
            <c:strRef>
              <c:f>'Zestawienie ogólnokrajowe'!$L$29:$M$33</c:f>
              <c:strCache>
                <c:ptCount val="5"/>
                <c:pt idx="0">
                  <c:v>mniej niż 1 MW</c:v>
                </c:pt>
                <c:pt idx="1">
                  <c:v>od 1 MW do 10 MW</c:v>
                </c:pt>
                <c:pt idx="2">
                  <c:v>od 10 MW do 50 MW</c:v>
                </c:pt>
                <c:pt idx="3">
                  <c:v>od 50 MW do 100 MW</c:v>
                </c:pt>
                <c:pt idx="4">
                  <c:v>od 100 do  500 MW</c:v>
                </c:pt>
              </c:strCache>
            </c:strRef>
          </c:cat>
          <c:val>
            <c:numRef>
              <c:f>'Zestawienie ogólnokrajowe'!$P$29:$P$33</c:f>
              <c:numCache>
                <c:formatCode>0.00</c:formatCode>
                <c:ptCount val="5"/>
                <c:pt idx="0">
                  <c:v>10</c:v>
                </c:pt>
                <c:pt idx="1">
                  <c:v>20</c:v>
                </c:pt>
                <c:pt idx="2">
                  <c:v>30</c:v>
                </c:pt>
                <c:pt idx="3">
                  <c:v>40</c:v>
                </c:pt>
                <c:pt idx="4">
                  <c:v>50</c:v>
                </c:pt>
              </c:numCache>
            </c:numRef>
          </c:val>
        </c:ser>
        <c:dLbls>
          <c:showLegendKey val="0"/>
          <c:showVal val="0"/>
          <c:showCatName val="0"/>
          <c:showSerName val="0"/>
          <c:showPercent val="0"/>
          <c:showBubbleSize val="0"/>
        </c:dLbls>
        <c:gapWidth val="219"/>
        <c:overlap val="100"/>
        <c:axId val="234740344"/>
        <c:axId val="234740736"/>
      </c:barChart>
      <c:catAx>
        <c:axId val="234740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34740736"/>
        <c:crosses val="autoZero"/>
        <c:auto val="1"/>
        <c:lblAlgn val="ctr"/>
        <c:lblOffset val="100"/>
        <c:noMultiLvlLbl val="0"/>
      </c:catAx>
      <c:valAx>
        <c:axId val="2347407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347403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noFill/>
      <a:round/>
    </a:ln>
    <a:effectLst/>
  </c:spPr>
  <c:txPr>
    <a:bodyPr/>
    <a:lstStyle/>
    <a:p>
      <a:pPr>
        <a:defRPr/>
      </a:pPr>
      <a:endParaRPr lang="pl-P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Procentowy rozkład mocy poszczególnych typów projektów w danych przedziałach mocy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l-PL"/>
        </a:p>
      </c:txPr>
    </c:title>
    <c:autoTitleDeleted val="0"/>
    <c:plotArea>
      <c:layout/>
      <c:barChart>
        <c:barDir val="col"/>
        <c:grouping val="percentStacked"/>
        <c:varyColors val="0"/>
        <c:ser>
          <c:idx val="0"/>
          <c:order val="0"/>
          <c:tx>
            <c:strRef>
              <c:f>'Zestawienie ogólnokrajowe'!$N$28</c:f>
              <c:strCache>
                <c:ptCount val="1"/>
                <c:pt idx="0">
                  <c:v>moc projektów aktualnych [MW]</c:v>
                </c:pt>
              </c:strCache>
            </c:strRef>
          </c:tx>
          <c:spPr>
            <a:solidFill>
              <a:schemeClr val="accent1"/>
            </a:solidFill>
            <a:ln>
              <a:noFill/>
            </a:ln>
            <a:effectLst/>
          </c:spPr>
          <c:invertIfNegative val="0"/>
          <c:cat>
            <c:strRef>
              <c:f>'Zestawienie ogólnokrajowe'!$L$29:$M$33</c:f>
              <c:strCache>
                <c:ptCount val="5"/>
                <c:pt idx="0">
                  <c:v>mniej niż 1 MW</c:v>
                </c:pt>
                <c:pt idx="1">
                  <c:v>od 1 MW do 10 MW</c:v>
                </c:pt>
                <c:pt idx="2">
                  <c:v>od 10 MW do 50 MW</c:v>
                </c:pt>
                <c:pt idx="3">
                  <c:v>od 50 MW do 100 MW</c:v>
                </c:pt>
                <c:pt idx="4">
                  <c:v>od 100 do  500 MW</c:v>
                </c:pt>
              </c:strCache>
            </c:strRef>
          </c:cat>
          <c:val>
            <c:numRef>
              <c:f>'Zestawienie ogólnokrajowe'!$N$29:$N$33</c:f>
              <c:numCache>
                <c:formatCode>#,##0.00</c:formatCode>
                <c:ptCount val="5"/>
                <c:pt idx="0">
                  <c:v>10</c:v>
                </c:pt>
                <c:pt idx="1">
                  <c:v>20</c:v>
                </c:pt>
                <c:pt idx="2">
                  <c:v>30</c:v>
                </c:pt>
                <c:pt idx="3">
                  <c:v>40</c:v>
                </c:pt>
                <c:pt idx="4">
                  <c:v>50</c:v>
                </c:pt>
              </c:numCache>
            </c:numRef>
          </c:val>
        </c:ser>
        <c:ser>
          <c:idx val="1"/>
          <c:order val="1"/>
          <c:tx>
            <c:strRef>
              <c:f>'Zestawienie ogólnokrajowe'!$O$28</c:f>
              <c:strCache>
                <c:ptCount val="1"/>
                <c:pt idx="0">
                  <c:v>moc nowych projektów [MW]</c:v>
                </c:pt>
              </c:strCache>
            </c:strRef>
          </c:tx>
          <c:spPr>
            <a:solidFill>
              <a:schemeClr val="accent2"/>
            </a:solidFill>
            <a:ln>
              <a:noFill/>
            </a:ln>
            <a:effectLst/>
          </c:spPr>
          <c:invertIfNegative val="0"/>
          <c:cat>
            <c:strRef>
              <c:f>'Zestawienie ogólnokrajowe'!$L$29:$M$33</c:f>
              <c:strCache>
                <c:ptCount val="5"/>
                <c:pt idx="0">
                  <c:v>mniej niż 1 MW</c:v>
                </c:pt>
                <c:pt idx="1">
                  <c:v>od 1 MW do 10 MW</c:v>
                </c:pt>
                <c:pt idx="2">
                  <c:v>od 10 MW do 50 MW</c:v>
                </c:pt>
                <c:pt idx="3">
                  <c:v>od 50 MW do 100 MW</c:v>
                </c:pt>
                <c:pt idx="4">
                  <c:v>od 100 do  500 MW</c:v>
                </c:pt>
              </c:strCache>
            </c:strRef>
          </c:cat>
          <c:val>
            <c:numRef>
              <c:f>'Zestawienie ogólnokrajowe'!$O$29:$O$33</c:f>
              <c:numCache>
                <c:formatCode>0.00</c:formatCode>
                <c:ptCount val="5"/>
                <c:pt idx="0">
                  <c:v>10</c:v>
                </c:pt>
                <c:pt idx="1">
                  <c:v>20</c:v>
                </c:pt>
                <c:pt idx="2">
                  <c:v>30</c:v>
                </c:pt>
                <c:pt idx="3">
                  <c:v>40</c:v>
                </c:pt>
                <c:pt idx="4">
                  <c:v>50</c:v>
                </c:pt>
              </c:numCache>
            </c:numRef>
          </c:val>
        </c:ser>
        <c:ser>
          <c:idx val="2"/>
          <c:order val="2"/>
          <c:tx>
            <c:strRef>
              <c:f>'Zestawienie ogólnokrajowe'!$P$28</c:f>
              <c:strCache>
                <c:ptCount val="1"/>
                <c:pt idx="0">
                  <c:v>moc projektów zakończonych [MW]</c:v>
                </c:pt>
              </c:strCache>
            </c:strRef>
          </c:tx>
          <c:spPr>
            <a:solidFill>
              <a:schemeClr val="accent3"/>
            </a:solidFill>
            <a:ln>
              <a:noFill/>
            </a:ln>
            <a:effectLst/>
          </c:spPr>
          <c:invertIfNegative val="0"/>
          <c:cat>
            <c:strRef>
              <c:f>'Zestawienie ogólnokrajowe'!$L$29:$M$33</c:f>
              <c:strCache>
                <c:ptCount val="5"/>
                <c:pt idx="0">
                  <c:v>mniej niż 1 MW</c:v>
                </c:pt>
                <c:pt idx="1">
                  <c:v>od 1 MW do 10 MW</c:v>
                </c:pt>
                <c:pt idx="2">
                  <c:v>od 10 MW do 50 MW</c:v>
                </c:pt>
                <c:pt idx="3">
                  <c:v>od 50 MW do 100 MW</c:v>
                </c:pt>
                <c:pt idx="4">
                  <c:v>od 100 do  500 MW</c:v>
                </c:pt>
              </c:strCache>
            </c:strRef>
          </c:cat>
          <c:val>
            <c:numRef>
              <c:f>'Zestawienie ogólnokrajowe'!$P$29:$P$33</c:f>
              <c:numCache>
                <c:formatCode>0.00</c:formatCode>
                <c:ptCount val="5"/>
                <c:pt idx="0">
                  <c:v>10</c:v>
                </c:pt>
                <c:pt idx="1">
                  <c:v>20</c:v>
                </c:pt>
                <c:pt idx="2">
                  <c:v>30</c:v>
                </c:pt>
                <c:pt idx="3">
                  <c:v>40</c:v>
                </c:pt>
                <c:pt idx="4">
                  <c:v>50</c:v>
                </c:pt>
              </c:numCache>
            </c:numRef>
          </c:val>
        </c:ser>
        <c:dLbls>
          <c:showLegendKey val="0"/>
          <c:showVal val="0"/>
          <c:showCatName val="0"/>
          <c:showSerName val="0"/>
          <c:showPercent val="0"/>
          <c:showBubbleSize val="0"/>
        </c:dLbls>
        <c:gapWidth val="150"/>
        <c:overlap val="100"/>
        <c:axId val="234950600"/>
        <c:axId val="234950992"/>
      </c:barChart>
      <c:catAx>
        <c:axId val="234950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34950992"/>
        <c:crosses val="autoZero"/>
        <c:auto val="1"/>
        <c:lblAlgn val="ctr"/>
        <c:lblOffset val="100"/>
        <c:noMultiLvlLbl val="0"/>
      </c:catAx>
      <c:valAx>
        <c:axId val="2349509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349506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noFill/>
      <a:round/>
    </a:ln>
    <a:effectLst/>
  </c:spPr>
  <c:txPr>
    <a:bodyPr/>
    <a:lstStyle/>
    <a:p>
      <a:pPr>
        <a:defRPr/>
      </a:pPr>
      <a:endParaRPr lang="pl-P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pl-PL" sz="1400"/>
              <a:t>Zestawienie</a:t>
            </a:r>
            <a:r>
              <a:rPr lang="pl-PL" sz="1400" baseline="0"/>
              <a:t> mocy projektów z podziałem na operatora i etap zawansowania inwestycji *</a:t>
            </a:r>
            <a:endParaRPr lang="pl-PL" sz="1400"/>
          </a:p>
        </c:rich>
      </c:tx>
      <c:overlay val="0"/>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spPr>
          <a:solidFill>
            <a:srgbClr val="002060"/>
          </a:solidFill>
        </c:spPr>
        <c:marker>
          <c:symbol val="none"/>
        </c:marker>
      </c:pivotFmt>
      <c:pivotFmt>
        <c:idx val="15"/>
        <c:spPr>
          <a:solidFill>
            <a:schemeClr val="accent5">
              <a:lumMod val="50000"/>
            </a:schemeClr>
          </a:solidFill>
        </c:spPr>
        <c:marker>
          <c:symbol val="none"/>
        </c:marker>
      </c:pivotFmt>
      <c:pivotFmt>
        <c:idx val="16"/>
        <c:marker>
          <c:symbol val="none"/>
        </c:marker>
      </c:pivotFmt>
      <c:pivotFmt>
        <c:idx val="17"/>
        <c:spPr>
          <a:solidFill>
            <a:schemeClr val="accent3">
              <a:lumMod val="50000"/>
            </a:schemeClr>
          </a:solidFill>
        </c:spPr>
        <c:marker>
          <c:symbol val="none"/>
        </c:marker>
      </c:pivotFmt>
      <c:pivotFmt>
        <c:idx val="18"/>
        <c:marker>
          <c:symbol val="none"/>
        </c:marker>
      </c:pivotFmt>
    </c:pivotFmts>
    <c:plotArea>
      <c:layout/>
      <c:barChart>
        <c:barDir val="col"/>
        <c:grouping val="stacked"/>
        <c:varyColors val="0"/>
        <c:ser>
          <c:idx val="0"/>
          <c:order val="0"/>
          <c:tx>
            <c:v>do 1000 kW**</c:v>
          </c:tx>
          <c:spPr>
            <a:solidFill>
              <a:srgbClr val="002060"/>
            </a:solidFill>
          </c:spPr>
          <c:invertIfNegative val="0"/>
          <c:cat>
            <c:strLit>
              <c:ptCount val="15"/>
              <c:pt idx="0">
                <c:v>Projekty aktualne ENEA</c:v>
              </c:pt>
              <c:pt idx="1">
                <c:v>Projekty aktualne ENERGA OPERATOR</c:v>
              </c:pt>
              <c:pt idx="2">
                <c:v>Projekty aktualne PGE Dystrybucja</c:v>
              </c:pt>
              <c:pt idx="3">
                <c:v>Projekty aktualne PSE</c:v>
              </c:pt>
              <c:pt idx="4">
                <c:v>Projekty aktualne Tauron</c:v>
              </c:pt>
              <c:pt idx="5">
                <c:v>Projekty nowe ENEA</c:v>
              </c:pt>
              <c:pt idx="6">
                <c:v>Projekty nowe ENERGA OPERATOR</c:v>
              </c:pt>
              <c:pt idx="7">
                <c:v>Projekty nowe PGE Dystrybucja</c:v>
              </c:pt>
              <c:pt idx="8">
                <c:v>Projekty nowe PSE</c:v>
              </c:pt>
              <c:pt idx="9">
                <c:v>Projekty nowe Tauron</c:v>
              </c:pt>
              <c:pt idx="10">
                <c:v>Projekty ukończone ENEA</c:v>
              </c:pt>
              <c:pt idx="11">
                <c:v>Projekty ukończone ENERGA OPERATOR</c:v>
              </c:pt>
              <c:pt idx="12">
                <c:v>Projekty ukończone PGE Dystrybucja</c:v>
              </c:pt>
              <c:pt idx="13">
                <c:v>Projekty ukończone PSE</c:v>
              </c:pt>
              <c:pt idx="14">
                <c:v>Projekty ukończone Tauron</c:v>
              </c:pt>
            </c:strLit>
          </c:cat>
          <c:val>
            <c:numLit>
              <c:formatCode>General</c:formatCode>
              <c:ptCount val="15"/>
              <c:pt idx="0">
                <c:v>8.3000000000000007</c:v>
              </c:pt>
              <c:pt idx="1">
                <c:v>31.934000000000001</c:v>
              </c:pt>
              <c:pt idx="2">
                <c:v>16.081</c:v>
              </c:pt>
              <c:pt idx="3">
                <c:v>0</c:v>
              </c:pt>
              <c:pt idx="4">
                <c:v>16.350000000000001</c:v>
              </c:pt>
              <c:pt idx="5">
                <c:v>0</c:v>
              </c:pt>
              <c:pt idx="6">
                <c:v>2.99</c:v>
              </c:pt>
              <c:pt idx="7">
                <c:v>1.1000000000000001</c:v>
              </c:pt>
              <c:pt idx="8">
                <c:v>0</c:v>
              </c:pt>
              <c:pt idx="9">
                <c:v>0</c:v>
              </c:pt>
              <c:pt idx="10">
                <c:v>2.84</c:v>
              </c:pt>
              <c:pt idx="11">
                <c:v>5.73</c:v>
              </c:pt>
              <c:pt idx="12">
                <c:v>9.25</c:v>
              </c:pt>
              <c:pt idx="13">
                <c:v>0</c:v>
              </c:pt>
              <c:pt idx="14">
                <c:v>4.8499999999999996</c:v>
              </c:pt>
            </c:numLit>
          </c:val>
        </c:ser>
        <c:ser>
          <c:idx val="1"/>
          <c:order val="1"/>
          <c:tx>
            <c:v>od 1 MW do 10 MW</c:v>
          </c:tx>
          <c:spPr>
            <a:solidFill>
              <a:schemeClr val="accent5">
                <a:lumMod val="50000"/>
              </a:schemeClr>
            </a:solidFill>
          </c:spPr>
          <c:invertIfNegative val="0"/>
          <c:cat>
            <c:strLit>
              <c:ptCount val="15"/>
              <c:pt idx="0">
                <c:v>Projekty aktualne ENEA</c:v>
              </c:pt>
              <c:pt idx="1">
                <c:v>Projekty aktualne ENERGA OPERATOR</c:v>
              </c:pt>
              <c:pt idx="2">
                <c:v>Projekty aktualne PGE Dystrybucja</c:v>
              </c:pt>
              <c:pt idx="3">
                <c:v>Projekty aktualne PSE</c:v>
              </c:pt>
              <c:pt idx="4">
                <c:v>Projekty aktualne Tauron</c:v>
              </c:pt>
              <c:pt idx="5">
                <c:v>Projekty nowe ENEA</c:v>
              </c:pt>
              <c:pt idx="6">
                <c:v>Projekty nowe ENERGA OPERATOR</c:v>
              </c:pt>
              <c:pt idx="7">
                <c:v>Projekty nowe PGE Dystrybucja</c:v>
              </c:pt>
              <c:pt idx="8">
                <c:v>Projekty nowe PSE</c:v>
              </c:pt>
              <c:pt idx="9">
                <c:v>Projekty nowe Tauron</c:v>
              </c:pt>
              <c:pt idx="10">
                <c:v>Projekty ukończone ENEA</c:v>
              </c:pt>
              <c:pt idx="11">
                <c:v>Projekty ukończone ENERGA OPERATOR</c:v>
              </c:pt>
              <c:pt idx="12">
                <c:v>Projekty ukończone PGE Dystrybucja</c:v>
              </c:pt>
              <c:pt idx="13">
                <c:v>Projekty ukończone PSE</c:v>
              </c:pt>
              <c:pt idx="14">
                <c:v>Projekty ukończone Tauron</c:v>
              </c:pt>
            </c:strLit>
          </c:cat>
          <c:val>
            <c:numLit>
              <c:formatCode>General</c:formatCode>
              <c:ptCount val="15"/>
              <c:pt idx="0">
                <c:v>491.50099999999998</c:v>
              </c:pt>
              <c:pt idx="1">
                <c:v>647.26199999999994</c:v>
              </c:pt>
              <c:pt idx="2">
                <c:v>124.38</c:v>
              </c:pt>
              <c:pt idx="3">
                <c:v>0</c:v>
              </c:pt>
              <c:pt idx="4">
                <c:v>173.04499999999999</c:v>
              </c:pt>
              <c:pt idx="5">
                <c:v>12</c:v>
              </c:pt>
              <c:pt idx="6">
                <c:v>15.896000000000001</c:v>
              </c:pt>
              <c:pt idx="7">
                <c:v>19.05</c:v>
              </c:pt>
              <c:pt idx="8">
                <c:v>0</c:v>
              </c:pt>
              <c:pt idx="9">
                <c:v>0</c:v>
              </c:pt>
              <c:pt idx="10">
                <c:v>58.7</c:v>
              </c:pt>
              <c:pt idx="11">
                <c:v>108.5</c:v>
              </c:pt>
              <c:pt idx="12">
                <c:v>18.89</c:v>
              </c:pt>
              <c:pt idx="13">
                <c:v>0</c:v>
              </c:pt>
              <c:pt idx="14">
                <c:v>2</c:v>
              </c:pt>
            </c:numLit>
          </c:val>
        </c:ser>
        <c:ser>
          <c:idx val="2"/>
          <c:order val="2"/>
          <c:tx>
            <c:v>od 10 MW do 50 MW</c:v>
          </c:tx>
          <c:invertIfNegative val="0"/>
          <c:cat>
            <c:strLit>
              <c:ptCount val="15"/>
              <c:pt idx="0">
                <c:v>Projekty aktualne ENEA</c:v>
              </c:pt>
              <c:pt idx="1">
                <c:v>Projekty aktualne ENERGA OPERATOR</c:v>
              </c:pt>
              <c:pt idx="2">
                <c:v>Projekty aktualne PGE Dystrybucja</c:v>
              </c:pt>
              <c:pt idx="3">
                <c:v>Projekty aktualne PSE</c:v>
              </c:pt>
              <c:pt idx="4">
                <c:v>Projekty aktualne Tauron</c:v>
              </c:pt>
              <c:pt idx="5">
                <c:v>Projekty nowe ENEA</c:v>
              </c:pt>
              <c:pt idx="6">
                <c:v>Projekty nowe ENERGA OPERATOR</c:v>
              </c:pt>
              <c:pt idx="7">
                <c:v>Projekty nowe PGE Dystrybucja</c:v>
              </c:pt>
              <c:pt idx="8">
                <c:v>Projekty nowe PSE</c:v>
              </c:pt>
              <c:pt idx="9">
                <c:v>Projekty nowe Tauron</c:v>
              </c:pt>
              <c:pt idx="10">
                <c:v>Projekty ukończone ENEA</c:v>
              </c:pt>
              <c:pt idx="11">
                <c:v>Projekty ukończone ENERGA OPERATOR</c:v>
              </c:pt>
              <c:pt idx="12">
                <c:v>Projekty ukończone PGE Dystrybucja</c:v>
              </c:pt>
              <c:pt idx="13">
                <c:v>Projekty ukończone PSE</c:v>
              </c:pt>
              <c:pt idx="14">
                <c:v>Projekty ukończone Tauron</c:v>
              </c:pt>
            </c:strLit>
          </c:cat>
          <c:val>
            <c:numLit>
              <c:formatCode>General</c:formatCode>
              <c:ptCount val="15"/>
              <c:pt idx="0">
                <c:v>559.85</c:v>
              </c:pt>
              <c:pt idx="1">
                <c:v>1630.7</c:v>
              </c:pt>
              <c:pt idx="2">
                <c:v>547.35</c:v>
              </c:pt>
              <c:pt idx="3">
                <c:v>0</c:v>
              </c:pt>
              <c:pt idx="4">
                <c:v>313.89999999999998</c:v>
              </c:pt>
              <c:pt idx="5">
                <c:v>0</c:v>
              </c:pt>
              <c:pt idx="6">
                <c:v>0</c:v>
              </c:pt>
              <c:pt idx="7">
                <c:v>30.5</c:v>
              </c:pt>
              <c:pt idx="8">
                <c:v>0</c:v>
              </c:pt>
              <c:pt idx="9">
                <c:v>0</c:v>
              </c:pt>
              <c:pt idx="10">
                <c:v>215.9</c:v>
              </c:pt>
              <c:pt idx="11">
                <c:v>165.5</c:v>
              </c:pt>
              <c:pt idx="12">
                <c:v>48</c:v>
              </c:pt>
              <c:pt idx="13">
                <c:v>0</c:v>
              </c:pt>
              <c:pt idx="14">
                <c:v>0</c:v>
              </c:pt>
            </c:numLit>
          </c:val>
        </c:ser>
        <c:ser>
          <c:idx val="3"/>
          <c:order val="3"/>
          <c:tx>
            <c:v>od 100 MW do 500 MW</c:v>
          </c:tx>
          <c:spPr>
            <a:solidFill>
              <a:schemeClr val="accent3">
                <a:lumMod val="50000"/>
              </a:schemeClr>
            </a:solidFill>
          </c:spPr>
          <c:invertIfNegative val="0"/>
          <c:cat>
            <c:strLit>
              <c:ptCount val="15"/>
              <c:pt idx="0">
                <c:v>Projekty aktualne ENEA</c:v>
              </c:pt>
              <c:pt idx="1">
                <c:v>Projekty aktualne ENERGA OPERATOR</c:v>
              </c:pt>
              <c:pt idx="2">
                <c:v>Projekty aktualne PGE Dystrybucja</c:v>
              </c:pt>
              <c:pt idx="3">
                <c:v>Projekty aktualne PSE</c:v>
              </c:pt>
              <c:pt idx="4">
                <c:v>Projekty aktualne Tauron</c:v>
              </c:pt>
              <c:pt idx="5">
                <c:v>Projekty nowe ENEA</c:v>
              </c:pt>
              <c:pt idx="6">
                <c:v>Projekty nowe ENERGA OPERATOR</c:v>
              </c:pt>
              <c:pt idx="7">
                <c:v>Projekty nowe PGE Dystrybucja</c:v>
              </c:pt>
              <c:pt idx="8">
                <c:v>Projekty nowe PSE</c:v>
              </c:pt>
              <c:pt idx="9">
                <c:v>Projekty nowe Tauron</c:v>
              </c:pt>
              <c:pt idx="10">
                <c:v>Projekty ukończone ENEA</c:v>
              </c:pt>
              <c:pt idx="11">
                <c:v>Projekty ukończone ENERGA OPERATOR</c:v>
              </c:pt>
              <c:pt idx="12">
                <c:v>Projekty ukończone PGE Dystrybucja</c:v>
              </c:pt>
              <c:pt idx="13">
                <c:v>Projekty ukończone PSE</c:v>
              </c:pt>
              <c:pt idx="14">
                <c:v>Projekty ukończone Tauron</c:v>
              </c:pt>
            </c:strLit>
          </c:cat>
          <c:val>
            <c:numLit>
              <c:formatCode>General</c:formatCode>
              <c:ptCount val="15"/>
              <c:pt idx="0">
                <c:v>0</c:v>
              </c:pt>
              <c:pt idx="1">
                <c:v>0</c:v>
              </c:pt>
              <c:pt idx="2">
                <c:v>0</c:v>
              </c:pt>
              <c:pt idx="3">
                <c:v>1764.675</c:v>
              </c:pt>
              <c:pt idx="4">
                <c:v>105</c:v>
              </c:pt>
              <c:pt idx="5">
                <c:v>0</c:v>
              </c:pt>
              <c:pt idx="6">
                <c:v>0</c:v>
              </c:pt>
              <c:pt idx="7">
                <c:v>0</c:v>
              </c:pt>
              <c:pt idx="8">
                <c:v>0</c:v>
              </c:pt>
              <c:pt idx="9">
                <c:v>0</c:v>
              </c:pt>
              <c:pt idx="10">
                <c:v>0</c:v>
              </c:pt>
              <c:pt idx="11">
                <c:v>0</c:v>
              </c:pt>
              <c:pt idx="12">
                <c:v>0</c:v>
              </c:pt>
              <c:pt idx="13">
                <c:v>775.5</c:v>
              </c:pt>
              <c:pt idx="14">
                <c:v>0</c:v>
              </c:pt>
            </c:numLit>
          </c:val>
        </c:ser>
        <c:ser>
          <c:idx val="4"/>
          <c:order val="4"/>
          <c:tx>
            <c:v>od 50 MW do 100 MW</c:v>
          </c:tx>
          <c:invertIfNegative val="0"/>
          <c:cat>
            <c:strLit>
              <c:ptCount val="15"/>
              <c:pt idx="0">
                <c:v>Projekty aktualne ENEA</c:v>
              </c:pt>
              <c:pt idx="1">
                <c:v>Projekty aktualne ENERGA OPERATOR</c:v>
              </c:pt>
              <c:pt idx="2">
                <c:v>Projekty aktualne PGE Dystrybucja</c:v>
              </c:pt>
              <c:pt idx="3">
                <c:v>Projekty aktualne PSE</c:v>
              </c:pt>
              <c:pt idx="4">
                <c:v>Projekty aktualne Tauron</c:v>
              </c:pt>
              <c:pt idx="5">
                <c:v>Projekty nowe ENEA</c:v>
              </c:pt>
              <c:pt idx="6">
                <c:v>Projekty nowe ENERGA OPERATOR</c:v>
              </c:pt>
              <c:pt idx="7">
                <c:v>Projekty nowe PGE Dystrybucja</c:v>
              </c:pt>
              <c:pt idx="8">
                <c:v>Projekty nowe PSE</c:v>
              </c:pt>
              <c:pt idx="9">
                <c:v>Projekty nowe Tauron</c:v>
              </c:pt>
              <c:pt idx="10">
                <c:v>Projekty ukończone ENEA</c:v>
              </c:pt>
              <c:pt idx="11">
                <c:v>Projekty ukończone ENERGA OPERATOR</c:v>
              </c:pt>
              <c:pt idx="12">
                <c:v>Projekty ukończone PGE Dystrybucja</c:v>
              </c:pt>
              <c:pt idx="13">
                <c:v>Projekty ukończone PSE</c:v>
              </c:pt>
              <c:pt idx="14">
                <c:v>Projekty ukończone Tauron</c:v>
              </c:pt>
            </c:strLit>
          </c:cat>
          <c:val>
            <c:numLit>
              <c:formatCode>General</c:formatCode>
              <c:ptCount val="15"/>
              <c:pt idx="0">
                <c:v>565.75</c:v>
              </c:pt>
              <c:pt idx="1">
                <c:v>650.80399999999997</c:v>
              </c:pt>
              <c:pt idx="2">
                <c:v>0</c:v>
              </c:pt>
              <c:pt idx="3">
                <c:v>79.2</c:v>
              </c:pt>
              <c:pt idx="4">
                <c:v>462.05</c:v>
              </c:pt>
              <c:pt idx="5">
                <c:v>0</c:v>
              </c:pt>
              <c:pt idx="6">
                <c:v>0</c:v>
              </c:pt>
              <c:pt idx="7">
                <c:v>0</c:v>
              </c:pt>
              <c:pt idx="8">
                <c:v>0</c:v>
              </c:pt>
              <c:pt idx="9">
                <c:v>0</c:v>
              </c:pt>
              <c:pt idx="10">
                <c:v>58.65</c:v>
              </c:pt>
              <c:pt idx="11">
                <c:v>100</c:v>
              </c:pt>
              <c:pt idx="12">
                <c:v>70</c:v>
              </c:pt>
              <c:pt idx="13">
                <c:v>190</c:v>
              </c:pt>
              <c:pt idx="14">
                <c:v>0</c:v>
              </c:pt>
            </c:numLit>
          </c:val>
        </c:ser>
        <c:dLbls>
          <c:showLegendKey val="0"/>
          <c:showVal val="0"/>
          <c:showCatName val="0"/>
          <c:showSerName val="0"/>
          <c:showPercent val="0"/>
          <c:showBubbleSize val="0"/>
        </c:dLbls>
        <c:gapWidth val="150"/>
        <c:overlap val="100"/>
        <c:axId val="234951776"/>
        <c:axId val="234952168"/>
      </c:barChart>
      <c:catAx>
        <c:axId val="234951776"/>
        <c:scaling>
          <c:orientation val="minMax"/>
        </c:scaling>
        <c:delete val="1"/>
        <c:axPos val="b"/>
        <c:numFmt formatCode="General" sourceLinked="0"/>
        <c:majorTickMark val="out"/>
        <c:minorTickMark val="none"/>
        <c:tickLblPos val="nextTo"/>
        <c:crossAx val="234952168"/>
        <c:crosses val="autoZero"/>
        <c:auto val="1"/>
        <c:lblAlgn val="ctr"/>
        <c:lblOffset val="100"/>
        <c:noMultiLvlLbl val="0"/>
      </c:catAx>
      <c:valAx>
        <c:axId val="234952168"/>
        <c:scaling>
          <c:orientation val="minMax"/>
        </c:scaling>
        <c:delete val="1"/>
        <c:axPos val="l"/>
        <c:majorGridlines/>
        <c:numFmt formatCode="General" sourceLinked="1"/>
        <c:majorTickMark val="out"/>
        <c:minorTickMark val="none"/>
        <c:tickLblPos val="nextTo"/>
        <c:crossAx val="23495177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extLst/>
</c:chartSpace>
</file>

<file path=xl/charts/chart19.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pl-PL" sz="1400" b="1" i="0" baseline="0">
                <a:effectLst/>
              </a:rPr>
              <a:t>Zestawienie liczby projektów z podziałem na operatora i etap zawansowania inwestycji *</a:t>
            </a:r>
            <a:endParaRPr lang="pl-PL" sz="1400">
              <a:effectLst/>
            </a:endParaRPr>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spPr>
          <a:solidFill>
            <a:srgbClr val="002060"/>
          </a:solidFill>
        </c:spPr>
        <c:marker>
          <c:symbol val="none"/>
        </c:marker>
      </c:pivotFmt>
      <c:pivotFmt>
        <c:idx val="7"/>
        <c:spPr>
          <a:solidFill>
            <a:schemeClr val="accent5">
              <a:lumMod val="50000"/>
            </a:schemeClr>
          </a:solidFill>
        </c:spPr>
        <c:marker>
          <c:symbol val="none"/>
        </c:marker>
      </c:pivotFmt>
      <c:pivotFmt>
        <c:idx val="8"/>
        <c:marker>
          <c:symbol val="none"/>
        </c:marker>
      </c:pivotFmt>
      <c:pivotFmt>
        <c:idx val="9"/>
        <c:spPr>
          <a:solidFill>
            <a:schemeClr val="accent3">
              <a:lumMod val="50000"/>
            </a:schemeClr>
          </a:solidFill>
        </c:spPr>
        <c:marker>
          <c:symbol val="none"/>
        </c:marker>
      </c:pivotFmt>
      <c:pivotFmt>
        <c:idx val="10"/>
        <c:marker>
          <c:symbol val="none"/>
        </c:marker>
      </c:pivotFmt>
    </c:pivotFmts>
    <c:plotArea>
      <c:layout/>
      <c:barChart>
        <c:barDir val="col"/>
        <c:grouping val="stacked"/>
        <c:varyColors val="0"/>
        <c:ser>
          <c:idx val="0"/>
          <c:order val="0"/>
          <c:tx>
            <c:v>do 1000 kW**</c:v>
          </c:tx>
          <c:spPr>
            <a:solidFill>
              <a:srgbClr val="002060"/>
            </a:solidFill>
          </c:spPr>
          <c:invertIfNegative val="0"/>
          <c:cat>
            <c:strLit>
              <c:ptCount val="15"/>
              <c:pt idx="0">
                <c:v>Projekty aktualne ENEA</c:v>
              </c:pt>
              <c:pt idx="1">
                <c:v>Projekty aktualne ENERGA OPERATOR</c:v>
              </c:pt>
              <c:pt idx="2">
                <c:v>Projekty aktualne PGE Dystrybucja</c:v>
              </c:pt>
              <c:pt idx="3">
                <c:v>Projekty aktualne PSE</c:v>
              </c:pt>
              <c:pt idx="4">
                <c:v>Projekty aktualne Tauron</c:v>
              </c:pt>
              <c:pt idx="5">
                <c:v>Projekty nowe ENEA</c:v>
              </c:pt>
              <c:pt idx="6">
                <c:v>Projekty nowe ENERGA OPERATOR</c:v>
              </c:pt>
              <c:pt idx="7">
                <c:v>Projekty nowe PGE Dystrybucja</c:v>
              </c:pt>
              <c:pt idx="8">
                <c:v>Projekty nowe PSE</c:v>
              </c:pt>
              <c:pt idx="9">
                <c:v>Projekty nowe Tauron</c:v>
              </c:pt>
              <c:pt idx="10">
                <c:v>Projekty ukończone ENEA</c:v>
              </c:pt>
              <c:pt idx="11">
                <c:v>Projekty ukończone ENERGA OPERATOR</c:v>
              </c:pt>
              <c:pt idx="12">
                <c:v>Projekty ukończone PGE Dystrybucja</c:v>
              </c:pt>
              <c:pt idx="13">
                <c:v>Projekty ukończone PSE</c:v>
              </c:pt>
              <c:pt idx="14">
                <c:v>Projekty ukończone Tauron</c:v>
              </c:pt>
            </c:strLit>
          </c:cat>
          <c:val>
            <c:numLit>
              <c:formatCode>General</c:formatCode>
              <c:ptCount val="15"/>
              <c:pt idx="0">
                <c:v>11</c:v>
              </c:pt>
              <c:pt idx="1">
                <c:v>44</c:v>
              </c:pt>
              <c:pt idx="2">
                <c:v>20</c:v>
              </c:pt>
              <c:pt idx="3">
                <c:v>0</c:v>
              </c:pt>
              <c:pt idx="4">
                <c:v>17</c:v>
              </c:pt>
              <c:pt idx="5">
                <c:v>0</c:v>
              </c:pt>
              <c:pt idx="6">
                <c:v>4</c:v>
              </c:pt>
              <c:pt idx="7">
                <c:v>2</c:v>
              </c:pt>
              <c:pt idx="8">
                <c:v>0</c:v>
              </c:pt>
              <c:pt idx="9">
                <c:v>0</c:v>
              </c:pt>
              <c:pt idx="10">
                <c:v>4</c:v>
              </c:pt>
              <c:pt idx="11">
                <c:v>9</c:v>
              </c:pt>
              <c:pt idx="12">
                <c:v>10</c:v>
              </c:pt>
              <c:pt idx="13">
                <c:v>0</c:v>
              </c:pt>
              <c:pt idx="14">
                <c:v>5</c:v>
              </c:pt>
            </c:numLit>
          </c:val>
        </c:ser>
        <c:ser>
          <c:idx val="1"/>
          <c:order val="1"/>
          <c:tx>
            <c:v>od 1 MW do 10 MW</c:v>
          </c:tx>
          <c:spPr>
            <a:solidFill>
              <a:schemeClr val="accent5">
                <a:lumMod val="50000"/>
              </a:schemeClr>
            </a:solidFill>
          </c:spPr>
          <c:invertIfNegative val="0"/>
          <c:cat>
            <c:strLit>
              <c:ptCount val="15"/>
              <c:pt idx="0">
                <c:v>Projekty aktualne ENEA</c:v>
              </c:pt>
              <c:pt idx="1">
                <c:v>Projekty aktualne ENERGA OPERATOR</c:v>
              </c:pt>
              <c:pt idx="2">
                <c:v>Projekty aktualne PGE Dystrybucja</c:v>
              </c:pt>
              <c:pt idx="3">
                <c:v>Projekty aktualne PSE</c:v>
              </c:pt>
              <c:pt idx="4">
                <c:v>Projekty aktualne Tauron</c:v>
              </c:pt>
              <c:pt idx="5">
                <c:v>Projekty nowe ENEA</c:v>
              </c:pt>
              <c:pt idx="6">
                <c:v>Projekty nowe ENERGA OPERATOR</c:v>
              </c:pt>
              <c:pt idx="7">
                <c:v>Projekty nowe PGE Dystrybucja</c:v>
              </c:pt>
              <c:pt idx="8">
                <c:v>Projekty nowe PSE</c:v>
              </c:pt>
              <c:pt idx="9">
                <c:v>Projekty nowe Tauron</c:v>
              </c:pt>
              <c:pt idx="10">
                <c:v>Projekty ukończone ENEA</c:v>
              </c:pt>
              <c:pt idx="11">
                <c:v>Projekty ukończone ENERGA OPERATOR</c:v>
              </c:pt>
              <c:pt idx="12">
                <c:v>Projekty ukończone PGE Dystrybucja</c:v>
              </c:pt>
              <c:pt idx="13">
                <c:v>Projekty ukończone PSE</c:v>
              </c:pt>
              <c:pt idx="14">
                <c:v>Projekty ukończone Tauron</c:v>
              </c:pt>
            </c:strLit>
          </c:cat>
          <c:val>
            <c:numLit>
              <c:formatCode>General</c:formatCode>
              <c:ptCount val="15"/>
              <c:pt idx="0">
                <c:v>88</c:v>
              </c:pt>
              <c:pt idx="1">
                <c:v>147</c:v>
              </c:pt>
              <c:pt idx="2">
                <c:v>42</c:v>
              </c:pt>
              <c:pt idx="3">
                <c:v>0</c:v>
              </c:pt>
              <c:pt idx="4">
                <c:v>44</c:v>
              </c:pt>
              <c:pt idx="5">
                <c:v>2</c:v>
              </c:pt>
              <c:pt idx="6">
                <c:v>6</c:v>
              </c:pt>
              <c:pt idx="7">
                <c:v>5</c:v>
              </c:pt>
              <c:pt idx="8">
                <c:v>0</c:v>
              </c:pt>
              <c:pt idx="9">
                <c:v>0</c:v>
              </c:pt>
              <c:pt idx="10">
                <c:v>12</c:v>
              </c:pt>
              <c:pt idx="11">
                <c:v>26</c:v>
              </c:pt>
              <c:pt idx="12">
                <c:v>8</c:v>
              </c:pt>
              <c:pt idx="13">
                <c:v>0</c:v>
              </c:pt>
              <c:pt idx="14">
                <c:v>1</c:v>
              </c:pt>
            </c:numLit>
          </c:val>
        </c:ser>
        <c:ser>
          <c:idx val="2"/>
          <c:order val="2"/>
          <c:tx>
            <c:v>od 10 MW do 50 MW</c:v>
          </c:tx>
          <c:invertIfNegative val="0"/>
          <c:cat>
            <c:strLit>
              <c:ptCount val="15"/>
              <c:pt idx="0">
                <c:v>Projekty aktualne ENEA</c:v>
              </c:pt>
              <c:pt idx="1">
                <c:v>Projekty aktualne ENERGA OPERATOR</c:v>
              </c:pt>
              <c:pt idx="2">
                <c:v>Projekty aktualne PGE Dystrybucja</c:v>
              </c:pt>
              <c:pt idx="3">
                <c:v>Projekty aktualne PSE</c:v>
              </c:pt>
              <c:pt idx="4">
                <c:v>Projekty aktualne Tauron</c:v>
              </c:pt>
              <c:pt idx="5">
                <c:v>Projekty nowe ENEA</c:v>
              </c:pt>
              <c:pt idx="6">
                <c:v>Projekty nowe ENERGA OPERATOR</c:v>
              </c:pt>
              <c:pt idx="7">
                <c:v>Projekty nowe PGE Dystrybucja</c:v>
              </c:pt>
              <c:pt idx="8">
                <c:v>Projekty nowe PSE</c:v>
              </c:pt>
              <c:pt idx="9">
                <c:v>Projekty nowe Tauron</c:v>
              </c:pt>
              <c:pt idx="10">
                <c:v>Projekty ukończone ENEA</c:v>
              </c:pt>
              <c:pt idx="11">
                <c:v>Projekty ukończone ENERGA OPERATOR</c:v>
              </c:pt>
              <c:pt idx="12">
                <c:v>Projekty ukończone PGE Dystrybucja</c:v>
              </c:pt>
              <c:pt idx="13">
                <c:v>Projekty ukończone PSE</c:v>
              </c:pt>
              <c:pt idx="14">
                <c:v>Projekty ukończone Tauron</c:v>
              </c:pt>
            </c:strLit>
          </c:cat>
          <c:val>
            <c:numLit>
              <c:formatCode>General</c:formatCode>
              <c:ptCount val="15"/>
              <c:pt idx="0">
                <c:v>17</c:v>
              </c:pt>
              <c:pt idx="1">
                <c:v>56</c:v>
              </c:pt>
              <c:pt idx="2">
                <c:v>19</c:v>
              </c:pt>
              <c:pt idx="3">
                <c:v>0</c:v>
              </c:pt>
              <c:pt idx="4">
                <c:v>9</c:v>
              </c:pt>
              <c:pt idx="5">
                <c:v>0</c:v>
              </c:pt>
              <c:pt idx="6">
                <c:v>0</c:v>
              </c:pt>
              <c:pt idx="7">
                <c:v>2</c:v>
              </c:pt>
              <c:pt idx="8">
                <c:v>0</c:v>
              </c:pt>
              <c:pt idx="9">
                <c:v>0</c:v>
              </c:pt>
              <c:pt idx="10">
                <c:v>7</c:v>
              </c:pt>
              <c:pt idx="11">
                <c:v>5</c:v>
              </c:pt>
              <c:pt idx="12">
                <c:v>1</c:v>
              </c:pt>
              <c:pt idx="13">
                <c:v>0</c:v>
              </c:pt>
              <c:pt idx="14">
                <c:v>0</c:v>
              </c:pt>
            </c:numLit>
          </c:val>
        </c:ser>
        <c:ser>
          <c:idx val="3"/>
          <c:order val="3"/>
          <c:tx>
            <c:v>od 100 MW do 500 MW</c:v>
          </c:tx>
          <c:spPr>
            <a:solidFill>
              <a:schemeClr val="accent3">
                <a:lumMod val="50000"/>
              </a:schemeClr>
            </a:solidFill>
          </c:spPr>
          <c:invertIfNegative val="0"/>
          <c:cat>
            <c:strLit>
              <c:ptCount val="15"/>
              <c:pt idx="0">
                <c:v>Projekty aktualne ENEA</c:v>
              </c:pt>
              <c:pt idx="1">
                <c:v>Projekty aktualne ENERGA OPERATOR</c:v>
              </c:pt>
              <c:pt idx="2">
                <c:v>Projekty aktualne PGE Dystrybucja</c:v>
              </c:pt>
              <c:pt idx="3">
                <c:v>Projekty aktualne PSE</c:v>
              </c:pt>
              <c:pt idx="4">
                <c:v>Projekty aktualne Tauron</c:v>
              </c:pt>
              <c:pt idx="5">
                <c:v>Projekty nowe ENEA</c:v>
              </c:pt>
              <c:pt idx="6">
                <c:v>Projekty nowe ENERGA OPERATOR</c:v>
              </c:pt>
              <c:pt idx="7">
                <c:v>Projekty nowe PGE Dystrybucja</c:v>
              </c:pt>
              <c:pt idx="8">
                <c:v>Projekty nowe PSE</c:v>
              </c:pt>
              <c:pt idx="9">
                <c:v>Projekty nowe Tauron</c:v>
              </c:pt>
              <c:pt idx="10">
                <c:v>Projekty ukończone ENEA</c:v>
              </c:pt>
              <c:pt idx="11">
                <c:v>Projekty ukończone ENERGA OPERATOR</c:v>
              </c:pt>
              <c:pt idx="12">
                <c:v>Projekty ukończone PGE Dystrybucja</c:v>
              </c:pt>
              <c:pt idx="13">
                <c:v>Projekty ukończone PSE</c:v>
              </c:pt>
              <c:pt idx="14">
                <c:v>Projekty ukończone Tauron</c:v>
              </c:pt>
            </c:strLit>
          </c:cat>
          <c:val>
            <c:numLit>
              <c:formatCode>General</c:formatCode>
              <c:ptCount val="15"/>
              <c:pt idx="0">
                <c:v>0</c:v>
              </c:pt>
              <c:pt idx="1">
                <c:v>0</c:v>
              </c:pt>
              <c:pt idx="2">
                <c:v>0</c:v>
              </c:pt>
              <c:pt idx="3">
                <c:v>10</c:v>
              </c:pt>
              <c:pt idx="4">
                <c:v>1</c:v>
              </c:pt>
              <c:pt idx="5">
                <c:v>0</c:v>
              </c:pt>
              <c:pt idx="6">
                <c:v>0</c:v>
              </c:pt>
              <c:pt idx="7">
                <c:v>0</c:v>
              </c:pt>
              <c:pt idx="8">
                <c:v>0</c:v>
              </c:pt>
              <c:pt idx="9">
                <c:v>0</c:v>
              </c:pt>
              <c:pt idx="10">
                <c:v>0</c:v>
              </c:pt>
              <c:pt idx="11">
                <c:v>0</c:v>
              </c:pt>
              <c:pt idx="12">
                <c:v>0</c:v>
              </c:pt>
              <c:pt idx="13">
                <c:v>4</c:v>
              </c:pt>
              <c:pt idx="14">
                <c:v>0</c:v>
              </c:pt>
            </c:numLit>
          </c:val>
        </c:ser>
        <c:ser>
          <c:idx val="4"/>
          <c:order val="4"/>
          <c:tx>
            <c:v>od 50 MW do 100 MW</c:v>
          </c:tx>
          <c:invertIfNegative val="0"/>
          <c:cat>
            <c:strLit>
              <c:ptCount val="15"/>
              <c:pt idx="0">
                <c:v>Projekty aktualne ENEA</c:v>
              </c:pt>
              <c:pt idx="1">
                <c:v>Projekty aktualne ENERGA OPERATOR</c:v>
              </c:pt>
              <c:pt idx="2">
                <c:v>Projekty aktualne PGE Dystrybucja</c:v>
              </c:pt>
              <c:pt idx="3">
                <c:v>Projekty aktualne PSE</c:v>
              </c:pt>
              <c:pt idx="4">
                <c:v>Projekty aktualne Tauron</c:v>
              </c:pt>
              <c:pt idx="5">
                <c:v>Projekty nowe ENEA</c:v>
              </c:pt>
              <c:pt idx="6">
                <c:v>Projekty nowe ENERGA OPERATOR</c:v>
              </c:pt>
              <c:pt idx="7">
                <c:v>Projekty nowe PGE Dystrybucja</c:v>
              </c:pt>
              <c:pt idx="8">
                <c:v>Projekty nowe PSE</c:v>
              </c:pt>
              <c:pt idx="9">
                <c:v>Projekty nowe Tauron</c:v>
              </c:pt>
              <c:pt idx="10">
                <c:v>Projekty ukończone ENEA</c:v>
              </c:pt>
              <c:pt idx="11">
                <c:v>Projekty ukończone ENERGA OPERATOR</c:v>
              </c:pt>
              <c:pt idx="12">
                <c:v>Projekty ukończone PGE Dystrybucja</c:v>
              </c:pt>
              <c:pt idx="13">
                <c:v>Projekty ukończone PSE</c:v>
              </c:pt>
              <c:pt idx="14">
                <c:v>Projekty ukończone Tauron</c:v>
              </c:pt>
            </c:strLit>
          </c:cat>
          <c:val>
            <c:numLit>
              <c:formatCode>General</c:formatCode>
              <c:ptCount val="15"/>
              <c:pt idx="0">
                <c:v>8</c:v>
              </c:pt>
              <c:pt idx="1">
                <c:v>8</c:v>
              </c:pt>
              <c:pt idx="2">
                <c:v>0</c:v>
              </c:pt>
              <c:pt idx="3">
                <c:v>1</c:v>
              </c:pt>
              <c:pt idx="4">
                <c:v>7</c:v>
              </c:pt>
              <c:pt idx="5">
                <c:v>0</c:v>
              </c:pt>
              <c:pt idx="6">
                <c:v>0</c:v>
              </c:pt>
              <c:pt idx="7">
                <c:v>0</c:v>
              </c:pt>
              <c:pt idx="8">
                <c:v>0</c:v>
              </c:pt>
              <c:pt idx="9">
                <c:v>0</c:v>
              </c:pt>
              <c:pt idx="10">
                <c:v>1</c:v>
              </c:pt>
              <c:pt idx="11">
                <c:v>1</c:v>
              </c:pt>
              <c:pt idx="12">
                <c:v>1</c:v>
              </c:pt>
              <c:pt idx="13">
                <c:v>2</c:v>
              </c:pt>
              <c:pt idx="14">
                <c:v>0</c:v>
              </c:pt>
            </c:numLit>
          </c:val>
        </c:ser>
        <c:dLbls>
          <c:showLegendKey val="0"/>
          <c:showVal val="0"/>
          <c:showCatName val="0"/>
          <c:showSerName val="0"/>
          <c:showPercent val="0"/>
          <c:showBubbleSize val="0"/>
        </c:dLbls>
        <c:gapWidth val="150"/>
        <c:overlap val="100"/>
        <c:axId val="234952952"/>
        <c:axId val="234953344"/>
      </c:barChart>
      <c:catAx>
        <c:axId val="234952952"/>
        <c:scaling>
          <c:orientation val="minMax"/>
        </c:scaling>
        <c:delete val="1"/>
        <c:axPos val="b"/>
        <c:numFmt formatCode="General" sourceLinked="0"/>
        <c:majorTickMark val="out"/>
        <c:minorTickMark val="none"/>
        <c:tickLblPos val="nextTo"/>
        <c:crossAx val="234953344"/>
        <c:crosses val="autoZero"/>
        <c:auto val="1"/>
        <c:lblAlgn val="ctr"/>
        <c:lblOffset val="100"/>
        <c:noMultiLvlLbl val="0"/>
      </c:catAx>
      <c:valAx>
        <c:axId val="234953344"/>
        <c:scaling>
          <c:orientation val="minMax"/>
        </c:scaling>
        <c:delete val="1"/>
        <c:axPos val="l"/>
        <c:majorGridlines/>
        <c:numFmt formatCode="General" sourceLinked="1"/>
        <c:majorTickMark val="out"/>
        <c:minorTickMark val="none"/>
        <c:tickLblPos val="nextTo"/>
        <c:crossAx val="23495295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cap="none" spc="20" baseline="0">
                <a:solidFill>
                  <a:schemeClr val="tx1">
                    <a:lumMod val="50000"/>
                    <a:lumOff val="50000"/>
                  </a:schemeClr>
                </a:solidFill>
                <a:latin typeface="+mn-lt"/>
                <a:ea typeface="+mn-ea"/>
                <a:cs typeface="+mn-cs"/>
              </a:defRPr>
            </a:pPr>
            <a:r>
              <a:rPr lang="pl-PL"/>
              <a:t>Rozład liczby projektów w czasie</a:t>
            </a:r>
          </a:p>
        </c:rich>
      </c:tx>
      <c:overlay val="0"/>
      <c:spPr>
        <a:noFill/>
        <a:ln>
          <a:noFill/>
        </a:ln>
        <a:effectLst/>
      </c:spPr>
      <c:txPr>
        <a:bodyPr rot="0" spcFirstLastPara="1" vertOverflow="ellipsis" vert="horz" wrap="square" anchor="ctr" anchorCtr="1"/>
        <a:lstStyle/>
        <a:p>
          <a:pPr>
            <a:defRPr sz="1440" b="0" i="0" u="none" strike="noStrike" kern="1200" cap="none" spc="20" baseline="0">
              <a:solidFill>
                <a:schemeClr val="tx1">
                  <a:lumMod val="50000"/>
                  <a:lumOff val="50000"/>
                </a:schemeClr>
              </a:solidFill>
              <a:latin typeface="+mn-lt"/>
              <a:ea typeface="+mn-ea"/>
              <a:cs typeface="+mn-cs"/>
            </a:defRPr>
          </a:pPr>
          <a:endParaRPr lang="pl-PL"/>
        </a:p>
      </c:txPr>
    </c:title>
    <c:autoTitleDeleted val="0"/>
    <c:plotArea>
      <c:layout/>
      <c:barChart>
        <c:barDir val="col"/>
        <c:grouping val="clustered"/>
        <c:varyColors val="0"/>
        <c:ser>
          <c:idx val="0"/>
          <c:order val="0"/>
          <c:tx>
            <c:strRef>
              <c:f>'Projekty do 1 MW'!$E$10:$F$10</c:f>
              <c:strCache>
                <c:ptCount val="2"/>
                <c:pt idx="0">
                  <c:v>wydane warunki przyłączenia</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invertIfNegative val="0"/>
          <c:dPt>
            <c:idx val="6"/>
            <c:invertIfNegative val="0"/>
            <c:bubble3D val="0"/>
          </c:dPt>
          <c:dLbls>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pl-P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'Projekty do 1 MW'!$J$9:$V$9</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 do 07.2018)</c:v>
                </c:pt>
                <c:pt idx="12">
                  <c:v>2018( od 07-03.2019)</c:v>
                </c:pt>
              </c:strCache>
            </c:strRef>
          </c:cat>
          <c:val>
            <c:numRef>
              <c:f>'Projekty do 1 MW'!$J$10:$V$10</c:f>
              <c:numCache>
                <c:formatCode>General</c:formatCode>
                <c:ptCount val="13"/>
                <c:pt idx="0">
                  <c:v>4</c:v>
                </c:pt>
                <c:pt idx="1">
                  <c:v>5</c:v>
                </c:pt>
                <c:pt idx="2">
                  <c:v>6</c:v>
                </c:pt>
                <c:pt idx="3">
                  <c:v>7</c:v>
                </c:pt>
                <c:pt idx="4">
                  <c:v>8</c:v>
                </c:pt>
                <c:pt idx="5">
                  <c:v>9</c:v>
                </c:pt>
                <c:pt idx="6">
                  <c:v>10</c:v>
                </c:pt>
                <c:pt idx="7">
                  <c:v>1</c:v>
                </c:pt>
                <c:pt idx="8">
                  <c:v>2</c:v>
                </c:pt>
                <c:pt idx="9">
                  <c:v>3</c:v>
                </c:pt>
                <c:pt idx="10">
                  <c:v>4</c:v>
                </c:pt>
                <c:pt idx="11">
                  <c:v>5</c:v>
                </c:pt>
                <c:pt idx="12">
                  <c:v>6</c:v>
                </c:pt>
              </c:numCache>
            </c:numRef>
          </c:val>
        </c:ser>
        <c:ser>
          <c:idx val="1"/>
          <c:order val="1"/>
          <c:tx>
            <c:strRef>
              <c:f>'Projekty do 1 MW'!$E$12:$F$12</c:f>
              <c:strCache>
                <c:ptCount val="2"/>
                <c:pt idx="0">
                  <c:v>zawarte umowy o przyłączenie</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invertIfNegative val="0"/>
          <c:dPt>
            <c:idx val="6"/>
            <c:invertIfNegative val="0"/>
            <c:bubble3D val="0"/>
          </c:dPt>
          <c:dLbls>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pl-P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'Projekty do 1 MW'!$J$9:$V$9</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 do 07.2018)</c:v>
                </c:pt>
                <c:pt idx="12">
                  <c:v>2018( od 07-03.2019)</c:v>
                </c:pt>
              </c:strCache>
            </c:strRef>
          </c:cat>
          <c:val>
            <c:numRef>
              <c:f>'Projekty do 1 MW'!$J$12:$V$12</c:f>
              <c:numCache>
                <c:formatCode>General</c:formatCode>
                <c:ptCount val="13"/>
              </c:numCache>
            </c:numRef>
          </c:val>
        </c:ser>
        <c:ser>
          <c:idx val="2"/>
          <c:order val="2"/>
          <c:tx>
            <c:strRef>
              <c:f>'Projekty do 1 MW'!$E$14:$F$14</c:f>
              <c:strCache>
                <c:ptCount val="2"/>
                <c:pt idx="0">
                  <c:v>Instalacje funkcjonujące</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'Projekty do 1 MW'!$J$9:$V$9</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 do 07.2018)</c:v>
                </c:pt>
                <c:pt idx="12">
                  <c:v>2018( od 07-03.2019)</c:v>
                </c:pt>
              </c:strCache>
            </c:strRef>
          </c:cat>
          <c:val>
            <c:numRef>
              <c:f>'Projekty do 1 MW'!$J$14:$V$14</c:f>
              <c:numCache>
                <c:formatCode>General</c:formatCode>
                <c:ptCount val="13"/>
              </c:numCache>
            </c:numRef>
          </c:val>
        </c:ser>
        <c:dLbls>
          <c:showLegendKey val="0"/>
          <c:showVal val="1"/>
          <c:showCatName val="0"/>
          <c:showSerName val="0"/>
          <c:showPercent val="0"/>
          <c:showBubbleSize val="0"/>
        </c:dLbls>
        <c:gapWidth val="100"/>
        <c:overlap val="-24"/>
        <c:axId val="233178512"/>
        <c:axId val="233178896"/>
      </c:barChart>
      <c:catAx>
        <c:axId val="233178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pl-PL"/>
          </a:p>
        </c:txPr>
        <c:crossAx val="233178896"/>
        <c:crosses val="autoZero"/>
        <c:auto val="1"/>
        <c:lblAlgn val="ctr"/>
        <c:lblOffset val="100"/>
        <c:noMultiLvlLbl val="0"/>
      </c:catAx>
      <c:valAx>
        <c:axId val="2331788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pl-PL"/>
          </a:p>
        </c:txPr>
        <c:crossAx val="233178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noFill/>
      <a:round/>
    </a:ln>
    <a:effectLst/>
  </c:spPr>
  <c:txPr>
    <a:bodyPr/>
    <a:lstStyle/>
    <a:p>
      <a:pPr>
        <a:defRPr sz="1200"/>
      </a:pPr>
      <a:endParaRPr lang="pl-PL"/>
    </a:p>
  </c:tx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solidFill>
                  <a:schemeClr val="tx2">
                    <a:lumMod val="50000"/>
                  </a:schemeClr>
                </a:solidFill>
              </a:defRPr>
            </a:pPr>
            <a:r>
              <a:rPr lang="pl-PL" sz="1400" b="0">
                <a:solidFill>
                  <a:schemeClr val="tx2">
                    <a:lumMod val="50000"/>
                  </a:schemeClr>
                </a:solidFill>
              </a:rPr>
              <a:t>Rozkład mocy i liczby projektów w poszczególnych</a:t>
            </a:r>
            <a:r>
              <a:rPr lang="pl-PL" sz="1400" b="0" baseline="0">
                <a:solidFill>
                  <a:schemeClr val="tx2">
                    <a:lumMod val="50000"/>
                  </a:schemeClr>
                </a:solidFill>
              </a:rPr>
              <a:t> latach</a:t>
            </a:r>
            <a:endParaRPr lang="pl-PL" sz="1400" b="0">
              <a:solidFill>
                <a:schemeClr val="tx2">
                  <a:lumMod val="50000"/>
                </a:schemeClr>
              </a:solidFill>
            </a:endParaRPr>
          </a:p>
        </c:rich>
      </c:tx>
      <c:overlay val="0"/>
    </c:title>
    <c:autoTitleDeleted val="0"/>
    <c:plotArea>
      <c:layout/>
      <c:barChart>
        <c:barDir val="col"/>
        <c:grouping val="clustered"/>
        <c:varyColors val="0"/>
        <c:ser>
          <c:idx val="1"/>
          <c:order val="1"/>
          <c:tx>
            <c:strRef>
              <c:f>'Zestawienie dla województw'!$B$70:$C$70</c:f>
              <c:strCache>
                <c:ptCount val="2"/>
                <c:pt idx="0">
                  <c:v>łączna moc [MW]</c:v>
                </c:pt>
              </c:strCache>
            </c:strRef>
          </c:tx>
          <c:spPr>
            <a:solidFill>
              <a:schemeClr val="accent2">
                <a:lumMod val="40000"/>
                <a:lumOff val="60000"/>
              </a:schemeClr>
            </a:solidFill>
            <a:ln w="9525" cap="flat" cmpd="sng" algn="ctr">
              <a:noFill/>
              <a:round/>
            </a:ln>
            <a:effectLst>
              <a:outerShdw blurRad="40000" dist="20000" dir="5400000" rotWithShape="0">
                <a:srgbClr val="000000">
                  <a:alpha val="38000"/>
                </a:srgbClr>
              </a:outerShdw>
            </a:effectLst>
          </c:spPr>
          <c:invertIfNegative val="0"/>
          <c:cat>
            <c:strRef>
              <c:f>'Zestawienie dla województw'!$D$58:$P$58</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 (lipiec 2018)</c:v>
                </c:pt>
                <c:pt idx="12">
                  <c:v>NOWE lipiec 2018- marzec 2019</c:v>
                </c:pt>
              </c:strCache>
            </c:strRef>
          </c:cat>
          <c:val>
            <c:numRef>
              <c:f>'Zestawienie dla województw'!$D$70:$P$70</c:f>
              <c:numCache>
                <c:formatCode>#,##0.00</c:formatCode>
                <c:ptCount val="13"/>
                <c:pt idx="0">
                  <c:v>10</c:v>
                </c:pt>
                <c:pt idx="1">
                  <c:v>20</c:v>
                </c:pt>
                <c:pt idx="2">
                  <c:v>30</c:v>
                </c:pt>
                <c:pt idx="3">
                  <c:v>40</c:v>
                </c:pt>
                <c:pt idx="4">
                  <c:v>50</c:v>
                </c:pt>
                <c:pt idx="5">
                  <c:v>60</c:v>
                </c:pt>
                <c:pt idx="6">
                  <c:v>70</c:v>
                </c:pt>
                <c:pt idx="7">
                  <c:v>80</c:v>
                </c:pt>
                <c:pt idx="8">
                  <c:v>90</c:v>
                </c:pt>
                <c:pt idx="9">
                  <c:v>100</c:v>
                </c:pt>
                <c:pt idx="10">
                  <c:v>110</c:v>
                </c:pt>
                <c:pt idx="11">
                  <c:v>120</c:v>
                </c:pt>
                <c:pt idx="12">
                  <c:v>130</c:v>
                </c:pt>
              </c:numCache>
            </c:numRef>
          </c:val>
        </c:ser>
        <c:dLbls>
          <c:showLegendKey val="0"/>
          <c:showVal val="0"/>
          <c:showCatName val="0"/>
          <c:showSerName val="0"/>
          <c:showPercent val="0"/>
          <c:showBubbleSize val="0"/>
        </c:dLbls>
        <c:gapWidth val="219"/>
        <c:axId val="234199184"/>
        <c:axId val="234954128"/>
      </c:barChart>
      <c:lineChart>
        <c:grouping val="standard"/>
        <c:varyColors val="0"/>
        <c:ser>
          <c:idx val="0"/>
          <c:order val="0"/>
          <c:tx>
            <c:strRef>
              <c:f>'Zestawienie dla województw'!$B$69:$C$69</c:f>
              <c:strCache>
                <c:ptCount val="2"/>
                <c:pt idx="0">
                  <c:v>liczba projektów</c:v>
                </c:pt>
              </c:strCache>
            </c:strRef>
          </c:tx>
          <c:spPr>
            <a:ln w="15875" cap="rnd">
              <a:solidFill>
                <a:schemeClr val="accent1"/>
              </a:solidFill>
              <a:round/>
            </a:ln>
            <a:effectLst>
              <a:outerShdw blurRad="40000" dist="20000" dir="5400000" rotWithShape="0">
                <a:srgbClr val="000000">
                  <a:alpha val="38000"/>
                </a:srgbClr>
              </a:outerShdw>
            </a:effectLst>
          </c:spPr>
          <c:marker>
            <c:symbol val="none"/>
          </c:marker>
          <c:cat>
            <c:strRef>
              <c:f>'Zestawienie dla województw'!$D$58:$P$58</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 (lipiec 2018)</c:v>
                </c:pt>
                <c:pt idx="12">
                  <c:v>NOWE lipiec 2018- marzec 2019</c:v>
                </c:pt>
              </c:strCache>
            </c:strRef>
          </c:cat>
          <c:val>
            <c:numRef>
              <c:f>'Zestawienie dla województw'!$D$69:$P$69</c:f>
              <c:numCache>
                <c:formatCode>0</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val>
          <c:smooth val="0"/>
        </c:ser>
        <c:dLbls>
          <c:showLegendKey val="0"/>
          <c:showVal val="0"/>
          <c:showCatName val="0"/>
          <c:showSerName val="0"/>
          <c:showPercent val="0"/>
          <c:showBubbleSize val="0"/>
        </c:dLbls>
        <c:marker val="1"/>
        <c:smooth val="0"/>
        <c:axId val="234199968"/>
        <c:axId val="234199576"/>
      </c:lineChart>
      <c:valAx>
        <c:axId val="234954128"/>
        <c:scaling>
          <c:orientation val="minMax"/>
        </c:scaling>
        <c:delete val="0"/>
        <c:axPos val="r"/>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r>
                  <a:rPr lang="en-US"/>
                  <a:t>Moc [kW]</a:t>
                </a:r>
              </a:p>
            </c:rich>
          </c:tx>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234199184"/>
        <c:crosses val="max"/>
        <c:crossBetween val="between"/>
      </c:valAx>
      <c:catAx>
        <c:axId val="234199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234954128"/>
        <c:crosses val="autoZero"/>
        <c:auto val="1"/>
        <c:lblAlgn val="ctr"/>
        <c:lblOffset val="100"/>
        <c:noMultiLvlLbl val="0"/>
      </c:catAx>
      <c:valAx>
        <c:axId val="234199576"/>
        <c:scaling>
          <c:orientation val="minMax"/>
        </c:scaling>
        <c:delete val="0"/>
        <c:axPos val="l"/>
        <c:title>
          <c:tx>
            <c:rich>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r>
                  <a:rPr lang="en-US"/>
                  <a:t>Liczba projektów</a:t>
                </a:r>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234199968"/>
        <c:crosses val="autoZero"/>
        <c:crossBetween val="between"/>
      </c:valAx>
      <c:catAx>
        <c:axId val="234199968"/>
        <c:scaling>
          <c:orientation val="minMax"/>
        </c:scaling>
        <c:delete val="1"/>
        <c:axPos val="b"/>
        <c:numFmt formatCode="General" sourceLinked="1"/>
        <c:majorTickMark val="none"/>
        <c:minorTickMark val="none"/>
        <c:tickLblPos val="none"/>
        <c:crossAx val="23419957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noFill/>
      <a:round/>
    </a:ln>
    <a:effectLst/>
  </c:spPr>
  <c:txPr>
    <a:bodyPr/>
    <a:lstStyle/>
    <a:p>
      <a:pPr>
        <a:defRPr/>
      </a:pPr>
      <a:endParaRPr lang="pl-PL"/>
    </a:p>
  </c:tx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solidFill>
                  <a:schemeClr val="tx2">
                    <a:lumMod val="50000"/>
                  </a:schemeClr>
                </a:solidFill>
              </a:defRPr>
            </a:pPr>
            <a:r>
              <a:rPr lang="en-US" sz="1400" b="0">
                <a:solidFill>
                  <a:schemeClr val="tx2">
                    <a:lumMod val="50000"/>
                  </a:schemeClr>
                </a:solidFill>
              </a:rPr>
              <a:t>Rozkład mocy i liczby projektów w poszczególnych latach</a:t>
            </a:r>
          </a:p>
        </c:rich>
      </c:tx>
      <c:overlay val="0"/>
    </c:title>
    <c:autoTitleDeleted val="0"/>
    <c:plotArea>
      <c:layout/>
      <c:barChart>
        <c:barDir val="col"/>
        <c:grouping val="clustered"/>
        <c:varyColors val="0"/>
        <c:ser>
          <c:idx val="1"/>
          <c:order val="1"/>
          <c:tx>
            <c:strRef>
              <c:f>'Zestawienie dla województw'!$B$101:$C$101</c:f>
              <c:strCache>
                <c:ptCount val="2"/>
                <c:pt idx="0">
                  <c:v>łączna moc [MW]</c:v>
                </c:pt>
              </c:strCache>
            </c:strRef>
          </c:tx>
          <c:spPr>
            <a:solidFill>
              <a:schemeClr val="accent2">
                <a:lumMod val="40000"/>
                <a:lumOff val="60000"/>
              </a:schemeClr>
            </a:solidFill>
            <a:ln w="9525" cap="flat" cmpd="sng" algn="ctr">
              <a:noFill/>
              <a:round/>
            </a:ln>
            <a:effectLst>
              <a:outerShdw blurRad="40000" dist="20000" dir="5400000" rotWithShape="0">
                <a:srgbClr val="000000">
                  <a:alpha val="38000"/>
                </a:srgbClr>
              </a:outerShdw>
            </a:effectLst>
          </c:spPr>
          <c:invertIfNegative val="0"/>
          <c:cat>
            <c:strRef>
              <c:f>'Zestawienie dla województw'!$D$58:$P$58</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 (lipiec 2018)</c:v>
                </c:pt>
                <c:pt idx="12">
                  <c:v>NOWE lipiec 2018- marzec 2019</c:v>
                </c:pt>
              </c:strCache>
            </c:strRef>
          </c:cat>
          <c:val>
            <c:numRef>
              <c:f>'Zestawienie dla województw'!$D$101:$P$101</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gapWidth val="219"/>
        <c:axId val="234201144"/>
        <c:axId val="234200752"/>
      </c:barChart>
      <c:lineChart>
        <c:grouping val="standard"/>
        <c:varyColors val="0"/>
        <c:ser>
          <c:idx val="0"/>
          <c:order val="0"/>
          <c:tx>
            <c:strRef>
              <c:f>'Zestawienie dla województw'!$B$100:$C$100</c:f>
              <c:strCache>
                <c:ptCount val="2"/>
                <c:pt idx="0">
                  <c:v>liczba projektów</c:v>
                </c:pt>
              </c:strCache>
            </c:strRef>
          </c:tx>
          <c:spPr>
            <a:ln w="15875" cap="rnd">
              <a:solidFill>
                <a:schemeClr val="accent1"/>
              </a:solidFill>
              <a:round/>
            </a:ln>
            <a:effectLst>
              <a:outerShdw blurRad="40000" dist="20000" dir="5400000" rotWithShape="0">
                <a:srgbClr val="000000">
                  <a:alpha val="38000"/>
                </a:srgbClr>
              </a:outerShdw>
            </a:effectLst>
          </c:spPr>
          <c:marker>
            <c:symbol val="none"/>
          </c:marker>
          <c:cat>
            <c:strRef>
              <c:f>'Zestawienie dla województw'!$D$58:$P$58</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 (lipiec 2018)</c:v>
                </c:pt>
                <c:pt idx="12">
                  <c:v>NOWE lipiec 2018- marzec 2019</c:v>
                </c:pt>
              </c:strCache>
            </c:strRef>
          </c:cat>
          <c:val>
            <c:numRef>
              <c:f>'Zestawienie dla województw'!$D$100:$P$100</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dLbls>
          <c:showLegendKey val="0"/>
          <c:showVal val="0"/>
          <c:showCatName val="0"/>
          <c:showSerName val="0"/>
          <c:showPercent val="0"/>
          <c:showBubbleSize val="0"/>
        </c:dLbls>
        <c:marker val="1"/>
        <c:smooth val="0"/>
        <c:axId val="234201928"/>
        <c:axId val="234201536"/>
      </c:lineChart>
      <c:valAx>
        <c:axId val="234200752"/>
        <c:scaling>
          <c:orientation val="minMax"/>
        </c:scaling>
        <c:delete val="0"/>
        <c:axPos val="r"/>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r>
                  <a:rPr lang="en-US"/>
                  <a:t>Moc [Kw]</a:t>
                </a:r>
              </a:p>
            </c:rich>
          </c:tx>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234201144"/>
        <c:crosses val="max"/>
        <c:crossBetween val="between"/>
      </c:valAx>
      <c:catAx>
        <c:axId val="234201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234200752"/>
        <c:crosses val="autoZero"/>
        <c:auto val="1"/>
        <c:lblAlgn val="ctr"/>
        <c:lblOffset val="100"/>
        <c:noMultiLvlLbl val="0"/>
      </c:catAx>
      <c:valAx>
        <c:axId val="234201536"/>
        <c:scaling>
          <c:orientation val="minMax"/>
        </c:scaling>
        <c:delete val="0"/>
        <c:axPos val="l"/>
        <c:title>
          <c:tx>
            <c:rich>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r>
                  <a:rPr lang="en-US"/>
                  <a:t>Liczba projektów</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234201928"/>
        <c:crosses val="autoZero"/>
        <c:crossBetween val="between"/>
      </c:valAx>
      <c:catAx>
        <c:axId val="234201928"/>
        <c:scaling>
          <c:orientation val="minMax"/>
        </c:scaling>
        <c:delete val="1"/>
        <c:axPos val="b"/>
        <c:numFmt formatCode="General" sourceLinked="1"/>
        <c:majorTickMark val="none"/>
        <c:minorTickMark val="none"/>
        <c:tickLblPos val="none"/>
        <c:crossAx val="23420153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noFill/>
      <a:round/>
    </a:ln>
    <a:effectLst/>
  </c:spPr>
  <c:txPr>
    <a:bodyPr/>
    <a:lstStyle/>
    <a:p>
      <a:pPr>
        <a:defRPr/>
      </a:pPr>
      <a:endParaRPr lang="pl-PL"/>
    </a:p>
  </c:tx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solidFill>
                  <a:schemeClr val="tx2">
                    <a:lumMod val="50000"/>
                  </a:schemeClr>
                </a:solidFill>
              </a:defRPr>
            </a:pPr>
            <a:r>
              <a:rPr lang="en-US" sz="1400" b="0">
                <a:solidFill>
                  <a:schemeClr val="tx2">
                    <a:lumMod val="50000"/>
                  </a:schemeClr>
                </a:solidFill>
              </a:rPr>
              <a:t>Rozkład mocy i liczby projektów w poszczególnych latach</a:t>
            </a:r>
          </a:p>
        </c:rich>
      </c:tx>
      <c:overlay val="0"/>
    </c:title>
    <c:autoTitleDeleted val="0"/>
    <c:plotArea>
      <c:layout/>
      <c:barChart>
        <c:barDir val="col"/>
        <c:grouping val="clustered"/>
        <c:varyColors val="0"/>
        <c:ser>
          <c:idx val="1"/>
          <c:order val="1"/>
          <c:tx>
            <c:strRef>
              <c:f>'Zestawienie dla województw'!$B$133:$C$133</c:f>
              <c:strCache>
                <c:ptCount val="2"/>
                <c:pt idx="0">
                  <c:v>łączna moc [MW]</c:v>
                </c:pt>
              </c:strCache>
            </c:strRef>
          </c:tx>
          <c:spPr>
            <a:solidFill>
              <a:schemeClr val="accent2">
                <a:lumMod val="40000"/>
                <a:lumOff val="60000"/>
              </a:schemeClr>
            </a:solidFill>
            <a:ln w="9525" cap="flat" cmpd="sng" algn="ctr">
              <a:noFill/>
              <a:round/>
            </a:ln>
            <a:effectLst>
              <a:outerShdw blurRad="40000" dist="20000" dir="5400000" rotWithShape="0">
                <a:srgbClr val="000000">
                  <a:alpha val="38000"/>
                </a:srgbClr>
              </a:outerShdw>
            </a:effectLst>
          </c:spPr>
          <c:invertIfNegative val="0"/>
          <c:cat>
            <c:strRef>
              <c:f>'Zestawienie dla województw'!$D$58:$P$58</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 (lipiec 2018)</c:v>
                </c:pt>
                <c:pt idx="12">
                  <c:v>NOWE lipiec 2018- marzec 2019</c:v>
                </c:pt>
              </c:strCache>
            </c:strRef>
          </c:cat>
          <c:val>
            <c:numRef>
              <c:f>'Zestawienie dla województw'!$D$133:$P$133</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gapWidth val="219"/>
        <c:axId val="235581408"/>
        <c:axId val="234202712"/>
      </c:barChart>
      <c:lineChart>
        <c:grouping val="standard"/>
        <c:varyColors val="0"/>
        <c:ser>
          <c:idx val="0"/>
          <c:order val="0"/>
          <c:tx>
            <c:strRef>
              <c:f>'Zestawienie dla województw'!$B$132:$C$132</c:f>
              <c:strCache>
                <c:ptCount val="2"/>
                <c:pt idx="0">
                  <c:v>liczba projektów</c:v>
                </c:pt>
              </c:strCache>
            </c:strRef>
          </c:tx>
          <c:spPr>
            <a:ln w="15875" cap="rnd">
              <a:solidFill>
                <a:schemeClr val="accent1"/>
              </a:solidFill>
              <a:round/>
            </a:ln>
            <a:effectLst>
              <a:outerShdw blurRad="40000" dist="20000" dir="5400000" rotWithShape="0">
                <a:srgbClr val="000000">
                  <a:alpha val="38000"/>
                </a:srgbClr>
              </a:outerShdw>
            </a:effectLst>
          </c:spPr>
          <c:marker>
            <c:symbol val="none"/>
          </c:marker>
          <c:cat>
            <c:strRef>
              <c:f>'Zestawienie dla województw'!$D$58:$P$58</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 (lipiec 2018)</c:v>
                </c:pt>
                <c:pt idx="12">
                  <c:v>NOWE lipiec 2018- marzec 2019</c:v>
                </c:pt>
              </c:strCache>
            </c:strRef>
          </c:cat>
          <c:val>
            <c:numRef>
              <c:f>'Zestawienie dla województw'!$D$132:$P$132</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dLbls>
          <c:showLegendKey val="0"/>
          <c:showVal val="0"/>
          <c:showCatName val="0"/>
          <c:showSerName val="0"/>
          <c:showPercent val="0"/>
          <c:showBubbleSize val="0"/>
        </c:dLbls>
        <c:marker val="1"/>
        <c:smooth val="0"/>
        <c:axId val="235582192"/>
        <c:axId val="235581800"/>
      </c:lineChart>
      <c:valAx>
        <c:axId val="234202712"/>
        <c:scaling>
          <c:orientation val="minMax"/>
        </c:scaling>
        <c:delete val="0"/>
        <c:axPos val="r"/>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r>
                  <a:rPr lang="en-US"/>
                  <a:t>Moc [kW]</a:t>
                </a:r>
              </a:p>
            </c:rich>
          </c:tx>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235581408"/>
        <c:crosses val="max"/>
        <c:crossBetween val="between"/>
      </c:valAx>
      <c:catAx>
        <c:axId val="235581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234202712"/>
        <c:crosses val="autoZero"/>
        <c:auto val="1"/>
        <c:lblAlgn val="ctr"/>
        <c:lblOffset val="100"/>
        <c:noMultiLvlLbl val="0"/>
      </c:catAx>
      <c:valAx>
        <c:axId val="235581800"/>
        <c:scaling>
          <c:orientation val="minMax"/>
        </c:scaling>
        <c:delete val="0"/>
        <c:axPos val="l"/>
        <c:title>
          <c:tx>
            <c:rich>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r>
                  <a:rPr lang="en-US"/>
                  <a:t>Liczba projektów</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235582192"/>
        <c:crosses val="autoZero"/>
        <c:crossBetween val="between"/>
      </c:valAx>
      <c:catAx>
        <c:axId val="235582192"/>
        <c:scaling>
          <c:orientation val="minMax"/>
        </c:scaling>
        <c:delete val="1"/>
        <c:axPos val="b"/>
        <c:numFmt formatCode="General" sourceLinked="1"/>
        <c:majorTickMark val="none"/>
        <c:minorTickMark val="none"/>
        <c:tickLblPos val="none"/>
        <c:crossAx val="23558180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noFill/>
      <a:round/>
    </a:ln>
    <a:effectLst/>
  </c:spPr>
  <c:txPr>
    <a:bodyPr/>
    <a:lstStyle/>
    <a:p>
      <a:pPr>
        <a:defRPr/>
      </a:pPr>
      <a:endParaRPr lang="pl-PL"/>
    </a:p>
  </c:tx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1400" b="0" i="0" u="none" strike="noStrike" kern="1200" baseline="0">
                <a:solidFill>
                  <a:schemeClr val="tx2">
                    <a:lumMod val="50000"/>
                  </a:schemeClr>
                </a:solidFill>
                <a:latin typeface="+mn-lt"/>
                <a:ea typeface="+mn-ea"/>
                <a:cs typeface="+mn-cs"/>
              </a:defRPr>
            </a:pPr>
            <a:r>
              <a:rPr lang="en-US" sz="1400" b="0" i="0" u="none" strike="noStrike" kern="1200" baseline="0">
                <a:solidFill>
                  <a:schemeClr val="tx2">
                    <a:lumMod val="50000"/>
                  </a:schemeClr>
                </a:solidFill>
                <a:latin typeface="+mn-lt"/>
                <a:ea typeface="+mn-ea"/>
                <a:cs typeface="+mn-cs"/>
              </a:rPr>
              <a:t>Rozkład mocy i liczby projektów w poszczególnych latach</a:t>
            </a:r>
          </a:p>
        </c:rich>
      </c:tx>
      <c:overlay val="0"/>
    </c:title>
    <c:autoTitleDeleted val="0"/>
    <c:plotArea>
      <c:layout/>
      <c:barChart>
        <c:barDir val="col"/>
        <c:grouping val="clustered"/>
        <c:varyColors val="0"/>
        <c:ser>
          <c:idx val="1"/>
          <c:order val="1"/>
          <c:tx>
            <c:strRef>
              <c:f>'Zestawienie dla województw'!$B$166:$C$166</c:f>
              <c:strCache>
                <c:ptCount val="2"/>
                <c:pt idx="0">
                  <c:v>łączna moc [MW]</c:v>
                </c:pt>
              </c:strCache>
            </c:strRef>
          </c:tx>
          <c:spPr>
            <a:solidFill>
              <a:schemeClr val="accent2">
                <a:lumMod val="40000"/>
                <a:lumOff val="60000"/>
              </a:schemeClr>
            </a:solidFill>
            <a:ln w="9525" cap="flat" cmpd="sng" algn="ctr">
              <a:noFill/>
              <a:round/>
            </a:ln>
            <a:effectLst>
              <a:outerShdw blurRad="40000" dist="20000" dir="5400000" rotWithShape="0">
                <a:srgbClr val="000000">
                  <a:alpha val="38000"/>
                </a:srgbClr>
              </a:outerShdw>
            </a:effectLst>
          </c:spPr>
          <c:invertIfNegative val="0"/>
          <c:cat>
            <c:strRef>
              <c:f>'Zestawienie dla województw'!$D$58:$P$58</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 (lipiec 2018)</c:v>
                </c:pt>
                <c:pt idx="12">
                  <c:v>NOWE lipiec 2018- marzec 2019</c:v>
                </c:pt>
              </c:strCache>
            </c:strRef>
          </c:cat>
          <c:val>
            <c:numRef>
              <c:f>'Zestawienie dla województw'!$D$166:$P$166</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gapWidth val="219"/>
        <c:axId val="235583368"/>
        <c:axId val="235582976"/>
      </c:barChart>
      <c:lineChart>
        <c:grouping val="standard"/>
        <c:varyColors val="0"/>
        <c:ser>
          <c:idx val="0"/>
          <c:order val="0"/>
          <c:tx>
            <c:strRef>
              <c:f>'Zestawienie dla województw'!$B$165:$C$165</c:f>
              <c:strCache>
                <c:ptCount val="2"/>
                <c:pt idx="0">
                  <c:v>liczba projektów</c:v>
                </c:pt>
              </c:strCache>
            </c:strRef>
          </c:tx>
          <c:spPr>
            <a:ln w="15875" cap="rnd">
              <a:solidFill>
                <a:schemeClr val="accent1"/>
              </a:solidFill>
              <a:round/>
            </a:ln>
            <a:effectLst>
              <a:outerShdw blurRad="40000" dist="20000" dir="5400000" rotWithShape="0">
                <a:srgbClr val="000000">
                  <a:alpha val="38000"/>
                </a:srgbClr>
              </a:outerShdw>
            </a:effectLst>
          </c:spPr>
          <c:marker>
            <c:symbol val="none"/>
          </c:marker>
          <c:cat>
            <c:strRef>
              <c:f>'Zestawienie dla województw'!$D$58:$P$58</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 (lipiec 2018)</c:v>
                </c:pt>
                <c:pt idx="12">
                  <c:v>NOWE lipiec 2018- marzec 2019</c:v>
                </c:pt>
              </c:strCache>
            </c:strRef>
          </c:cat>
          <c:val>
            <c:numRef>
              <c:f>'Zestawienie dla województw'!$D$165:$P$165</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dLbls>
          <c:showLegendKey val="0"/>
          <c:showVal val="0"/>
          <c:showCatName val="0"/>
          <c:showSerName val="0"/>
          <c:showPercent val="0"/>
          <c:showBubbleSize val="0"/>
        </c:dLbls>
        <c:marker val="1"/>
        <c:smooth val="0"/>
        <c:axId val="235584152"/>
        <c:axId val="235583760"/>
      </c:lineChart>
      <c:valAx>
        <c:axId val="235582976"/>
        <c:scaling>
          <c:orientation val="minMax"/>
        </c:scaling>
        <c:delete val="0"/>
        <c:axPos val="r"/>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r>
                  <a:rPr lang="en-US"/>
                  <a:t>MOC [kw]</a:t>
                </a:r>
              </a:p>
            </c:rich>
          </c:tx>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235583368"/>
        <c:crosses val="max"/>
        <c:crossBetween val="between"/>
      </c:valAx>
      <c:catAx>
        <c:axId val="235583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235582976"/>
        <c:crosses val="autoZero"/>
        <c:auto val="1"/>
        <c:lblAlgn val="ctr"/>
        <c:lblOffset val="100"/>
        <c:noMultiLvlLbl val="0"/>
      </c:catAx>
      <c:valAx>
        <c:axId val="235583760"/>
        <c:scaling>
          <c:orientation val="minMax"/>
        </c:scaling>
        <c:delete val="0"/>
        <c:axPos val="l"/>
        <c:title>
          <c:tx>
            <c:rich>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r>
                  <a:rPr lang="en-US"/>
                  <a:t>liczba projektów</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235584152"/>
        <c:crosses val="autoZero"/>
        <c:crossBetween val="between"/>
      </c:valAx>
      <c:catAx>
        <c:axId val="235584152"/>
        <c:scaling>
          <c:orientation val="minMax"/>
        </c:scaling>
        <c:delete val="1"/>
        <c:axPos val="b"/>
        <c:numFmt formatCode="General" sourceLinked="1"/>
        <c:majorTickMark val="none"/>
        <c:minorTickMark val="none"/>
        <c:tickLblPos val="none"/>
        <c:crossAx val="235583760"/>
        <c:crosses val="autoZero"/>
        <c:auto val="1"/>
        <c:lblAlgn val="ctr"/>
        <c:lblOffset val="100"/>
        <c:noMultiLvlLbl val="0"/>
      </c:catAx>
      <c:spPr>
        <a:noFill/>
        <a:ln>
          <a:noFill/>
        </a:ln>
        <a:effectLst/>
      </c:spPr>
    </c:plotArea>
    <c:legend>
      <c:legendPos val="b"/>
      <c:layout>
        <c:manualLayout>
          <c:xMode val="edge"/>
          <c:yMode val="edge"/>
          <c:x val="0.31752622128474267"/>
          <c:y val="0.88132234443457214"/>
          <c:w val="0.36137228277507522"/>
          <c:h val="8.754925089616716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noFill/>
      <a:round/>
    </a:ln>
    <a:effectLst/>
  </c:spPr>
  <c:txPr>
    <a:bodyPr/>
    <a:lstStyle/>
    <a:p>
      <a:pPr>
        <a:defRPr/>
      </a:pPr>
      <a:endParaRPr lang="pl-PL"/>
    </a:p>
  </c:tx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1400" b="0" i="0" u="none" strike="noStrike" kern="1200" baseline="0">
                <a:solidFill>
                  <a:schemeClr val="tx2">
                    <a:lumMod val="50000"/>
                  </a:schemeClr>
                </a:solidFill>
                <a:latin typeface="+mn-lt"/>
                <a:ea typeface="+mn-ea"/>
                <a:cs typeface="+mn-cs"/>
              </a:defRPr>
            </a:pPr>
            <a:r>
              <a:rPr lang="en-US" sz="1400" b="0" i="0" u="none" strike="noStrike" kern="1200" baseline="0">
                <a:solidFill>
                  <a:schemeClr val="tx2">
                    <a:lumMod val="50000"/>
                  </a:schemeClr>
                </a:solidFill>
                <a:latin typeface="+mn-lt"/>
                <a:ea typeface="+mn-ea"/>
                <a:cs typeface="+mn-cs"/>
              </a:rPr>
              <a:t>Rozkład mocy i liczby projektów w poszczególnych latach</a:t>
            </a:r>
          </a:p>
        </c:rich>
      </c:tx>
      <c:overlay val="0"/>
    </c:title>
    <c:autoTitleDeleted val="0"/>
    <c:plotArea>
      <c:layout/>
      <c:barChart>
        <c:barDir val="col"/>
        <c:grouping val="clustered"/>
        <c:varyColors val="0"/>
        <c:ser>
          <c:idx val="1"/>
          <c:order val="1"/>
          <c:tx>
            <c:strRef>
              <c:f>'Zestawienie dla województw'!$B$200:$C$200</c:f>
              <c:strCache>
                <c:ptCount val="2"/>
                <c:pt idx="0">
                  <c:v>łączna moc [MW]</c:v>
                </c:pt>
              </c:strCache>
            </c:strRef>
          </c:tx>
          <c:spPr>
            <a:solidFill>
              <a:schemeClr val="accent2">
                <a:lumMod val="40000"/>
                <a:lumOff val="60000"/>
              </a:schemeClr>
            </a:solidFill>
            <a:ln w="9525" cap="flat" cmpd="sng" algn="ctr">
              <a:noFill/>
              <a:round/>
            </a:ln>
            <a:effectLst>
              <a:outerShdw blurRad="40000" dist="20000" dir="5400000" rotWithShape="0">
                <a:srgbClr val="000000">
                  <a:alpha val="38000"/>
                </a:srgbClr>
              </a:outerShdw>
            </a:effectLst>
          </c:spPr>
          <c:invertIfNegative val="0"/>
          <c:cat>
            <c:strRef>
              <c:f>'Zestawienie dla województw'!$G$58:$P$58</c:f>
              <c:strCache>
                <c:ptCount val="10"/>
                <c:pt idx="0">
                  <c:v>2010</c:v>
                </c:pt>
                <c:pt idx="1">
                  <c:v>2011</c:v>
                </c:pt>
                <c:pt idx="2">
                  <c:v>2012</c:v>
                </c:pt>
                <c:pt idx="3">
                  <c:v>2013</c:v>
                </c:pt>
                <c:pt idx="4">
                  <c:v>2014</c:v>
                </c:pt>
                <c:pt idx="5">
                  <c:v>2015</c:v>
                </c:pt>
                <c:pt idx="6">
                  <c:v>2016</c:v>
                </c:pt>
                <c:pt idx="7">
                  <c:v>2017</c:v>
                </c:pt>
                <c:pt idx="8">
                  <c:v>2018 (lipiec 2018)</c:v>
                </c:pt>
                <c:pt idx="9">
                  <c:v>NOWE lipiec 2018- marzec 2019</c:v>
                </c:pt>
              </c:strCache>
            </c:strRef>
          </c:cat>
          <c:val>
            <c:numRef>
              <c:f>'Zestawienie dla województw'!$G$200:$P$200</c:f>
              <c:numCache>
                <c:formatCode>#,##0.00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219"/>
        <c:axId val="235769824"/>
        <c:axId val="235584936"/>
      </c:barChart>
      <c:lineChart>
        <c:grouping val="standard"/>
        <c:varyColors val="0"/>
        <c:ser>
          <c:idx val="0"/>
          <c:order val="0"/>
          <c:tx>
            <c:strRef>
              <c:f>'Zestawienie dla województw'!$B$199:$C$199</c:f>
              <c:strCache>
                <c:ptCount val="2"/>
                <c:pt idx="0">
                  <c:v>liczba projektów</c:v>
                </c:pt>
              </c:strCache>
            </c:strRef>
          </c:tx>
          <c:spPr>
            <a:ln w="15875" cap="rnd">
              <a:solidFill>
                <a:schemeClr val="accent1"/>
              </a:solidFill>
              <a:round/>
            </a:ln>
            <a:effectLst>
              <a:outerShdw blurRad="40000" dist="20000" dir="5400000" rotWithShape="0">
                <a:srgbClr val="000000">
                  <a:alpha val="38000"/>
                </a:srgbClr>
              </a:outerShdw>
            </a:effectLst>
          </c:spPr>
          <c:marker>
            <c:symbol val="none"/>
          </c:marker>
          <c:cat>
            <c:strRef>
              <c:f>'Zestawienie dla województw'!$G$58:$P$58</c:f>
              <c:strCache>
                <c:ptCount val="10"/>
                <c:pt idx="0">
                  <c:v>2010</c:v>
                </c:pt>
                <c:pt idx="1">
                  <c:v>2011</c:v>
                </c:pt>
                <c:pt idx="2">
                  <c:v>2012</c:v>
                </c:pt>
                <c:pt idx="3">
                  <c:v>2013</c:v>
                </c:pt>
                <c:pt idx="4">
                  <c:v>2014</c:v>
                </c:pt>
                <c:pt idx="5">
                  <c:v>2015</c:v>
                </c:pt>
                <c:pt idx="6">
                  <c:v>2016</c:v>
                </c:pt>
                <c:pt idx="7">
                  <c:v>2017</c:v>
                </c:pt>
                <c:pt idx="8">
                  <c:v>2018 (lipiec 2018)</c:v>
                </c:pt>
                <c:pt idx="9">
                  <c:v>NOWE lipiec 2018- marzec 2019</c:v>
                </c:pt>
              </c:strCache>
            </c:strRef>
          </c:cat>
          <c:val>
            <c:numRef>
              <c:f>'Zestawienie dla województw'!$G$199:$P$199</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ser>
        <c:dLbls>
          <c:showLegendKey val="0"/>
          <c:showVal val="0"/>
          <c:showCatName val="0"/>
          <c:showSerName val="0"/>
          <c:showPercent val="0"/>
          <c:showBubbleSize val="0"/>
        </c:dLbls>
        <c:marker val="1"/>
        <c:smooth val="0"/>
        <c:axId val="235770608"/>
        <c:axId val="235770216"/>
      </c:lineChart>
      <c:valAx>
        <c:axId val="235584936"/>
        <c:scaling>
          <c:orientation val="minMax"/>
        </c:scaling>
        <c:delete val="0"/>
        <c:axPos val="r"/>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r>
                  <a:rPr lang="en-US"/>
                  <a:t>MOC [kw]</a:t>
                </a:r>
              </a:p>
            </c:rich>
          </c:tx>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235769824"/>
        <c:crosses val="max"/>
        <c:crossBetween val="between"/>
      </c:valAx>
      <c:catAx>
        <c:axId val="23576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235584936"/>
        <c:crosses val="autoZero"/>
        <c:auto val="1"/>
        <c:lblAlgn val="ctr"/>
        <c:lblOffset val="100"/>
        <c:noMultiLvlLbl val="0"/>
      </c:catAx>
      <c:valAx>
        <c:axId val="235770216"/>
        <c:scaling>
          <c:orientation val="minMax"/>
        </c:scaling>
        <c:delete val="0"/>
        <c:axPos val="l"/>
        <c:title>
          <c:tx>
            <c:rich>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r>
                  <a:rPr lang="en-US"/>
                  <a:t>Liczba projektów</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235770608"/>
        <c:crosses val="autoZero"/>
        <c:crossBetween val="between"/>
      </c:valAx>
      <c:catAx>
        <c:axId val="235770608"/>
        <c:scaling>
          <c:orientation val="minMax"/>
        </c:scaling>
        <c:delete val="1"/>
        <c:axPos val="b"/>
        <c:numFmt formatCode="General" sourceLinked="1"/>
        <c:majorTickMark val="none"/>
        <c:minorTickMark val="none"/>
        <c:tickLblPos val="none"/>
        <c:crossAx val="23577021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noFill/>
      <a:round/>
    </a:ln>
    <a:effectLst/>
  </c:spPr>
  <c:txPr>
    <a:bodyPr/>
    <a:lstStyle/>
    <a:p>
      <a:pPr>
        <a:defRPr/>
      </a:pPr>
      <a:endParaRPr lang="pl-PL"/>
    </a:p>
  </c:tx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1400" b="0" i="0" u="none" strike="noStrike" kern="1200" baseline="0">
                <a:solidFill>
                  <a:schemeClr val="tx2">
                    <a:lumMod val="50000"/>
                  </a:schemeClr>
                </a:solidFill>
                <a:latin typeface="+mn-lt"/>
                <a:ea typeface="+mn-ea"/>
                <a:cs typeface="+mn-cs"/>
              </a:defRPr>
            </a:pPr>
            <a:r>
              <a:rPr lang="en-US" sz="1400" b="0" i="0" u="none" strike="noStrike" kern="1200" baseline="0">
                <a:solidFill>
                  <a:schemeClr val="tx2">
                    <a:lumMod val="50000"/>
                  </a:schemeClr>
                </a:solidFill>
                <a:latin typeface="+mn-lt"/>
                <a:ea typeface="+mn-ea"/>
                <a:cs typeface="+mn-cs"/>
              </a:rPr>
              <a:t>Rozkład mocy i liczby projektów w poszczególnych latach</a:t>
            </a:r>
          </a:p>
        </c:rich>
      </c:tx>
      <c:overlay val="0"/>
    </c:title>
    <c:autoTitleDeleted val="0"/>
    <c:plotArea>
      <c:layout/>
      <c:barChart>
        <c:barDir val="col"/>
        <c:grouping val="clustered"/>
        <c:varyColors val="0"/>
        <c:ser>
          <c:idx val="1"/>
          <c:order val="1"/>
          <c:tx>
            <c:strRef>
              <c:f>'Zestawienie dla województw'!$B$233:$C$233</c:f>
              <c:strCache>
                <c:ptCount val="2"/>
                <c:pt idx="0">
                  <c:v>łączna moc [MW]</c:v>
                </c:pt>
              </c:strCache>
            </c:strRef>
          </c:tx>
          <c:spPr>
            <a:solidFill>
              <a:schemeClr val="accent2">
                <a:lumMod val="40000"/>
                <a:lumOff val="60000"/>
              </a:schemeClr>
            </a:solidFill>
            <a:ln w="9525" cap="flat" cmpd="sng" algn="ctr">
              <a:noFill/>
              <a:round/>
            </a:ln>
            <a:effectLst>
              <a:outerShdw blurRad="40000" dist="20000" dir="5400000" rotWithShape="0">
                <a:srgbClr val="000000">
                  <a:alpha val="38000"/>
                </a:srgbClr>
              </a:outerShdw>
            </a:effectLst>
          </c:spPr>
          <c:invertIfNegative val="0"/>
          <c:cat>
            <c:strRef>
              <c:f>'Zestawienie dla województw'!$D$58:$P$58</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 (lipiec 2018)</c:v>
                </c:pt>
                <c:pt idx="12">
                  <c:v>NOWE lipiec 2018- marzec 2019</c:v>
                </c:pt>
              </c:strCache>
            </c:strRef>
          </c:cat>
          <c:val>
            <c:numRef>
              <c:f>'Zestawienie dla województw'!$D$233:$P$233</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gapWidth val="219"/>
        <c:axId val="235771784"/>
        <c:axId val="235771392"/>
      </c:barChart>
      <c:lineChart>
        <c:grouping val="standard"/>
        <c:varyColors val="0"/>
        <c:ser>
          <c:idx val="0"/>
          <c:order val="0"/>
          <c:tx>
            <c:strRef>
              <c:f>'Zestawienie dla województw'!$B$232:$C$232</c:f>
              <c:strCache>
                <c:ptCount val="2"/>
                <c:pt idx="0">
                  <c:v>liczba projektów</c:v>
                </c:pt>
              </c:strCache>
            </c:strRef>
          </c:tx>
          <c:spPr>
            <a:ln w="15875" cap="rnd">
              <a:solidFill>
                <a:schemeClr val="accent1"/>
              </a:solidFill>
              <a:round/>
            </a:ln>
            <a:effectLst>
              <a:outerShdw blurRad="40000" dist="20000" dir="5400000" rotWithShape="0">
                <a:srgbClr val="000000">
                  <a:alpha val="38000"/>
                </a:srgbClr>
              </a:outerShdw>
            </a:effectLst>
          </c:spPr>
          <c:marker>
            <c:symbol val="none"/>
          </c:marker>
          <c:cat>
            <c:strRef>
              <c:f>'Zestawienie dla województw'!$D$58:$P$58</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 (lipiec 2018)</c:v>
                </c:pt>
                <c:pt idx="12">
                  <c:v>NOWE lipiec 2018- marzec 2019</c:v>
                </c:pt>
              </c:strCache>
            </c:strRef>
          </c:cat>
          <c:val>
            <c:numRef>
              <c:f>'Zestawienie dla województw'!$D$232:$P$232</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dLbls>
          <c:showLegendKey val="0"/>
          <c:showVal val="0"/>
          <c:showCatName val="0"/>
          <c:showSerName val="0"/>
          <c:showPercent val="0"/>
          <c:showBubbleSize val="0"/>
        </c:dLbls>
        <c:marker val="1"/>
        <c:smooth val="0"/>
        <c:axId val="235772568"/>
        <c:axId val="235772176"/>
      </c:lineChart>
      <c:valAx>
        <c:axId val="235771392"/>
        <c:scaling>
          <c:orientation val="minMax"/>
        </c:scaling>
        <c:delete val="0"/>
        <c:axPos val="r"/>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r>
                  <a:rPr lang="en-US"/>
                  <a:t>moc [kw]</a:t>
                </a:r>
              </a:p>
            </c:rich>
          </c:tx>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235771784"/>
        <c:crosses val="max"/>
        <c:crossBetween val="between"/>
      </c:valAx>
      <c:catAx>
        <c:axId val="235771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235771392"/>
        <c:crosses val="autoZero"/>
        <c:auto val="1"/>
        <c:lblAlgn val="ctr"/>
        <c:lblOffset val="100"/>
        <c:noMultiLvlLbl val="0"/>
      </c:catAx>
      <c:valAx>
        <c:axId val="235772176"/>
        <c:scaling>
          <c:orientation val="minMax"/>
        </c:scaling>
        <c:delete val="0"/>
        <c:axPos val="l"/>
        <c:title>
          <c:tx>
            <c:rich>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r>
                  <a:rPr lang="en-US"/>
                  <a:t>liczba projektów</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235772568"/>
        <c:crosses val="autoZero"/>
        <c:crossBetween val="between"/>
      </c:valAx>
      <c:catAx>
        <c:axId val="235772568"/>
        <c:scaling>
          <c:orientation val="minMax"/>
        </c:scaling>
        <c:delete val="1"/>
        <c:axPos val="b"/>
        <c:numFmt formatCode="General" sourceLinked="1"/>
        <c:majorTickMark val="none"/>
        <c:minorTickMark val="none"/>
        <c:tickLblPos val="none"/>
        <c:crossAx val="23577217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noFill/>
      <a:round/>
    </a:ln>
    <a:effectLst/>
  </c:spPr>
  <c:txPr>
    <a:bodyPr/>
    <a:lstStyle/>
    <a:p>
      <a:pPr>
        <a:defRPr/>
      </a:pPr>
      <a:endParaRPr lang="pl-PL"/>
    </a:p>
  </c:tx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1400" b="0" i="0" u="none" strike="noStrike" kern="1200" baseline="0">
                <a:solidFill>
                  <a:schemeClr val="tx2">
                    <a:lumMod val="50000"/>
                  </a:schemeClr>
                </a:solidFill>
                <a:latin typeface="+mn-lt"/>
                <a:ea typeface="+mn-ea"/>
                <a:cs typeface="+mn-cs"/>
              </a:defRPr>
            </a:pPr>
            <a:r>
              <a:rPr lang="en-US" sz="1400" b="0" i="0" u="none" strike="noStrike" kern="1200" baseline="0">
                <a:solidFill>
                  <a:schemeClr val="tx2">
                    <a:lumMod val="50000"/>
                  </a:schemeClr>
                </a:solidFill>
                <a:latin typeface="+mn-lt"/>
                <a:ea typeface="+mn-ea"/>
                <a:cs typeface="+mn-cs"/>
              </a:rPr>
              <a:t>Rozkład mocy i liczby projektów w poszczególnych latach</a:t>
            </a:r>
          </a:p>
        </c:rich>
      </c:tx>
      <c:overlay val="0"/>
    </c:title>
    <c:autoTitleDeleted val="0"/>
    <c:plotArea>
      <c:layout/>
      <c:barChart>
        <c:barDir val="col"/>
        <c:grouping val="clustered"/>
        <c:varyColors val="0"/>
        <c:ser>
          <c:idx val="1"/>
          <c:order val="1"/>
          <c:tx>
            <c:strRef>
              <c:f>'Zestawienie dla województw'!$B$401</c:f>
              <c:strCache>
                <c:ptCount val="1"/>
                <c:pt idx="0">
                  <c:v>łączna moc [MW]</c:v>
                </c:pt>
              </c:strCache>
            </c:strRef>
          </c:tx>
          <c:spPr>
            <a:solidFill>
              <a:schemeClr val="accent2">
                <a:lumMod val="40000"/>
                <a:lumOff val="60000"/>
              </a:schemeClr>
            </a:solidFill>
            <a:ln w="9525" cap="flat" cmpd="sng" algn="ctr">
              <a:noFill/>
              <a:round/>
            </a:ln>
            <a:effectLst>
              <a:outerShdw blurRad="40000" dist="20000" dir="5400000" rotWithShape="0">
                <a:srgbClr val="000000">
                  <a:alpha val="38000"/>
                </a:srgbClr>
              </a:outerShdw>
            </a:effectLst>
          </c:spPr>
          <c:invertIfNegative val="0"/>
          <c:cat>
            <c:strRef>
              <c:f>'Zestawienie dla województw'!$D$389:$P$389</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 (lipiec 2018)</c:v>
                </c:pt>
                <c:pt idx="12">
                  <c:v>NOWE lipiec 2018- marzec 2019</c:v>
                </c:pt>
              </c:strCache>
            </c:strRef>
          </c:cat>
          <c:val>
            <c:numRef>
              <c:f>'Zestawienie dla województw'!$D$401:$P$401</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gapWidth val="219"/>
        <c:axId val="235920328"/>
        <c:axId val="235773352"/>
      </c:barChart>
      <c:lineChart>
        <c:grouping val="standard"/>
        <c:varyColors val="0"/>
        <c:ser>
          <c:idx val="0"/>
          <c:order val="0"/>
          <c:tx>
            <c:strRef>
              <c:f>'Zestawienie dla województw'!$B$400</c:f>
              <c:strCache>
                <c:ptCount val="1"/>
                <c:pt idx="0">
                  <c:v>liczba projektów</c:v>
                </c:pt>
              </c:strCache>
            </c:strRef>
          </c:tx>
          <c:spPr>
            <a:ln w="15875" cap="rnd">
              <a:solidFill>
                <a:schemeClr val="accent1"/>
              </a:solidFill>
              <a:round/>
            </a:ln>
            <a:effectLst>
              <a:outerShdw blurRad="40000" dist="20000" dir="5400000" rotWithShape="0">
                <a:srgbClr val="000000">
                  <a:alpha val="38000"/>
                </a:srgbClr>
              </a:outerShdw>
            </a:effectLst>
          </c:spPr>
          <c:marker>
            <c:symbol val="none"/>
          </c:marker>
          <c:cat>
            <c:strRef>
              <c:f>'Zestawienie dla województw'!$D$389:$P$389</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 (lipiec 2018)</c:v>
                </c:pt>
                <c:pt idx="12">
                  <c:v>NOWE lipiec 2018- marzec 2019</c:v>
                </c:pt>
              </c:strCache>
            </c:strRef>
          </c:cat>
          <c:val>
            <c:numRef>
              <c:f>'Zestawienie dla województw'!$D$400:$P$400</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dLbls>
          <c:showLegendKey val="0"/>
          <c:showVal val="0"/>
          <c:showCatName val="0"/>
          <c:showSerName val="0"/>
          <c:showPercent val="0"/>
          <c:showBubbleSize val="0"/>
        </c:dLbls>
        <c:marker val="1"/>
        <c:smooth val="0"/>
        <c:axId val="235921112"/>
        <c:axId val="235920720"/>
      </c:lineChart>
      <c:valAx>
        <c:axId val="235773352"/>
        <c:scaling>
          <c:orientation val="minMax"/>
        </c:scaling>
        <c:delete val="0"/>
        <c:axPos val="r"/>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r>
                  <a:rPr lang="en-US"/>
                  <a:t>moc [kw]</a:t>
                </a:r>
              </a:p>
            </c:rich>
          </c:tx>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235920328"/>
        <c:crosses val="max"/>
        <c:crossBetween val="between"/>
      </c:valAx>
      <c:catAx>
        <c:axId val="235920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235773352"/>
        <c:crosses val="autoZero"/>
        <c:auto val="1"/>
        <c:lblAlgn val="ctr"/>
        <c:lblOffset val="100"/>
        <c:noMultiLvlLbl val="0"/>
      </c:catAx>
      <c:valAx>
        <c:axId val="235920720"/>
        <c:scaling>
          <c:orientation val="minMax"/>
        </c:scaling>
        <c:delete val="0"/>
        <c:axPos val="l"/>
        <c:title>
          <c:tx>
            <c:rich>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r>
                  <a:rPr lang="en-US"/>
                  <a:t>liczba projektów</a:t>
                </a:r>
              </a:p>
            </c:rich>
          </c:tx>
          <c:overlay val="0"/>
          <c:spPr>
            <a:noFill/>
            <a:ln>
              <a:noFill/>
            </a:ln>
            <a:effectLst/>
          </c:sp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235921112"/>
        <c:crosses val="autoZero"/>
        <c:crossBetween val="between"/>
      </c:valAx>
      <c:catAx>
        <c:axId val="235921112"/>
        <c:scaling>
          <c:orientation val="minMax"/>
        </c:scaling>
        <c:delete val="1"/>
        <c:axPos val="b"/>
        <c:numFmt formatCode="General" sourceLinked="1"/>
        <c:majorTickMark val="out"/>
        <c:minorTickMark val="none"/>
        <c:tickLblPos val="none"/>
        <c:crossAx val="23592072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noFill/>
      <a:round/>
    </a:ln>
    <a:effectLst/>
  </c:spPr>
  <c:txPr>
    <a:bodyPr/>
    <a:lstStyle/>
    <a:p>
      <a:pPr>
        <a:defRPr/>
      </a:pPr>
      <a:endParaRPr lang="pl-PL"/>
    </a:p>
  </c:tx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1400" b="0" i="0" u="none" strike="noStrike" kern="1200" baseline="0">
                <a:solidFill>
                  <a:schemeClr val="tx2">
                    <a:lumMod val="50000"/>
                  </a:schemeClr>
                </a:solidFill>
                <a:latin typeface="+mn-lt"/>
                <a:ea typeface="+mn-ea"/>
                <a:cs typeface="+mn-cs"/>
              </a:defRPr>
            </a:pPr>
            <a:r>
              <a:rPr lang="en-US" sz="1400" b="0" i="0" u="none" strike="noStrike" kern="1200" baseline="0">
                <a:solidFill>
                  <a:schemeClr val="tx2">
                    <a:lumMod val="50000"/>
                  </a:schemeClr>
                </a:solidFill>
                <a:latin typeface="+mn-lt"/>
                <a:ea typeface="+mn-ea"/>
                <a:cs typeface="+mn-cs"/>
              </a:rPr>
              <a:t>Rozkład mocy i liczby projektów w poszczególnych latach</a:t>
            </a:r>
          </a:p>
        </c:rich>
      </c:tx>
      <c:overlay val="0"/>
    </c:title>
    <c:autoTitleDeleted val="0"/>
    <c:plotArea>
      <c:layout/>
      <c:barChart>
        <c:barDir val="col"/>
        <c:grouping val="clustered"/>
        <c:varyColors val="0"/>
        <c:ser>
          <c:idx val="1"/>
          <c:order val="1"/>
          <c:tx>
            <c:strRef>
              <c:f>'Zestawienie dla województw'!$B$300:$C$300</c:f>
              <c:strCache>
                <c:ptCount val="2"/>
                <c:pt idx="0">
                  <c:v>łączna moc [MW]</c:v>
                </c:pt>
              </c:strCache>
            </c:strRef>
          </c:tx>
          <c:spPr>
            <a:solidFill>
              <a:schemeClr val="accent2">
                <a:lumMod val="40000"/>
                <a:lumOff val="60000"/>
              </a:schemeClr>
            </a:solidFill>
            <a:ln w="9525" cap="flat" cmpd="sng" algn="ctr">
              <a:noFill/>
              <a:round/>
            </a:ln>
            <a:effectLst>
              <a:outerShdw blurRad="40000" dist="20000" dir="5400000" rotWithShape="0">
                <a:srgbClr val="000000">
                  <a:alpha val="38000"/>
                </a:srgbClr>
              </a:outerShdw>
            </a:effectLst>
          </c:spPr>
          <c:invertIfNegative val="0"/>
          <c:cat>
            <c:strRef>
              <c:f>'Zestawienie dla województw'!$F$58:$P$58</c:f>
              <c:strCache>
                <c:ptCount val="11"/>
                <c:pt idx="0">
                  <c:v>2009</c:v>
                </c:pt>
                <c:pt idx="1">
                  <c:v>2010</c:v>
                </c:pt>
                <c:pt idx="2">
                  <c:v>2011</c:v>
                </c:pt>
                <c:pt idx="3">
                  <c:v>2012</c:v>
                </c:pt>
                <c:pt idx="4">
                  <c:v>2013</c:v>
                </c:pt>
                <c:pt idx="5">
                  <c:v>2014</c:v>
                </c:pt>
                <c:pt idx="6">
                  <c:v>2015</c:v>
                </c:pt>
                <c:pt idx="7">
                  <c:v>2016</c:v>
                </c:pt>
                <c:pt idx="8">
                  <c:v>2017</c:v>
                </c:pt>
                <c:pt idx="9">
                  <c:v>2018 (lipiec 2018)</c:v>
                </c:pt>
                <c:pt idx="10">
                  <c:v>NOWE lipiec 2018- marzec 2019</c:v>
                </c:pt>
              </c:strCache>
            </c:strRef>
          </c:cat>
          <c:val>
            <c:numRef>
              <c:f>'Zestawienie dla województw'!$F$300:$P$300</c:f>
              <c:numCache>
                <c:formatCode>#,##0.00</c:formatCode>
                <c:ptCount val="11"/>
                <c:pt idx="0">
                  <c:v>0</c:v>
                </c:pt>
                <c:pt idx="1">
                  <c:v>0</c:v>
                </c:pt>
                <c:pt idx="2">
                  <c:v>0</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dLbls>
        <c:gapWidth val="219"/>
        <c:axId val="235922288"/>
        <c:axId val="235921896"/>
      </c:barChart>
      <c:lineChart>
        <c:grouping val="standard"/>
        <c:varyColors val="0"/>
        <c:ser>
          <c:idx val="0"/>
          <c:order val="0"/>
          <c:tx>
            <c:strRef>
              <c:f>'Zestawienie dla województw'!$B$299:$C$299</c:f>
              <c:strCache>
                <c:ptCount val="2"/>
                <c:pt idx="0">
                  <c:v>liczba projektów</c:v>
                </c:pt>
              </c:strCache>
            </c:strRef>
          </c:tx>
          <c:spPr>
            <a:ln w="15875" cap="rnd">
              <a:solidFill>
                <a:schemeClr val="accent1"/>
              </a:solidFill>
              <a:round/>
            </a:ln>
            <a:effectLst>
              <a:outerShdw blurRad="40000" dist="20000" dir="5400000" rotWithShape="0">
                <a:srgbClr val="000000">
                  <a:alpha val="38000"/>
                </a:srgbClr>
              </a:outerShdw>
            </a:effectLst>
          </c:spPr>
          <c:marker>
            <c:symbol val="none"/>
          </c:marker>
          <c:cat>
            <c:strRef>
              <c:f>'Zestawienie dla województw'!$F$58:$P$58</c:f>
              <c:strCache>
                <c:ptCount val="11"/>
                <c:pt idx="0">
                  <c:v>2009</c:v>
                </c:pt>
                <c:pt idx="1">
                  <c:v>2010</c:v>
                </c:pt>
                <c:pt idx="2">
                  <c:v>2011</c:v>
                </c:pt>
                <c:pt idx="3">
                  <c:v>2012</c:v>
                </c:pt>
                <c:pt idx="4">
                  <c:v>2013</c:v>
                </c:pt>
                <c:pt idx="5">
                  <c:v>2014</c:v>
                </c:pt>
                <c:pt idx="6">
                  <c:v>2015</c:v>
                </c:pt>
                <c:pt idx="7">
                  <c:v>2016</c:v>
                </c:pt>
                <c:pt idx="8">
                  <c:v>2017</c:v>
                </c:pt>
                <c:pt idx="9">
                  <c:v>2018 (lipiec 2018)</c:v>
                </c:pt>
                <c:pt idx="10">
                  <c:v>NOWE lipiec 2018- marzec 2019</c:v>
                </c:pt>
              </c:strCache>
            </c:strRef>
          </c:cat>
          <c:val>
            <c:numRef>
              <c:f>'Zestawienie dla województw'!$F$299:$P$299</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smooth val="0"/>
        </c:ser>
        <c:dLbls>
          <c:showLegendKey val="0"/>
          <c:showVal val="0"/>
          <c:showCatName val="0"/>
          <c:showSerName val="0"/>
          <c:showPercent val="0"/>
          <c:showBubbleSize val="0"/>
        </c:dLbls>
        <c:marker val="1"/>
        <c:smooth val="0"/>
        <c:axId val="235923072"/>
        <c:axId val="235922680"/>
      </c:lineChart>
      <c:valAx>
        <c:axId val="235921896"/>
        <c:scaling>
          <c:orientation val="minMax"/>
        </c:scaling>
        <c:delete val="0"/>
        <c:axPos val="r"/>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r>
                  <a:rPr lang="en-US"/>
                  <a:t>moc [kw]</a:t>
                </a:r>
              </a:p>
            </c:rich>
          </c:tx>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235922288"/>
        <c:crosses val="max"/>
        <c:crossBetween val="between"/>
      </c:valAx>
      <c:catAx>
        <c:axId val="235922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235921896"/>
        <c:crosses val="autoZero"/>
        <c:auto val="1"/>
        <c:lblAlgn val="ctr"/>
        <c:lblOffset val="100"/>
        <c:noMultiLvlLbl val="0"/>
      </c:catAx>
      <c:valAx>
        <c:axId val="235922680"/>
        <c:scaling>
          <c:orientation val="minMax"/>
        </c:scaling>
        <c:delete val="0"/>
        <c:axPos val="l"/>
        <c:title>
          <c:tx>
            <c:rich>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r>
                  <a:rPr lang="en-US"/>
                  <a:t>liczba projektów</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235923072"/>
        <c:crosses val="autoZero"/>
        <c:crossBetween val="between"/>
      </c:valAx>
      <c:catAx>
        <c:axId val="235923072"/>
        <c:scaling>
          <c:orientation val="minMax"/>
        </c:scaling>
        <c:delete val="1"/>
        <c:axPos val="b"/>
        <c:numFmt formatCode="General" sourceLinked="1"/>
        <c:majorTickMark val="none"/>
        <c:minorTickMark val="none"/>
        <c:tickLblPos val="none"/>
        <c:crossAx val="23592268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noFill/>
      <a:round/>
    </a:ln>
    <a:effectLst/>
  </c:spPr>
  <c:txPr>
    <a:bodyPr/>
    <a:lstStyle/>
    <a:p>
      <a:pPr>
        <a:defRPr/>
      </a:pPr>
      <a:endParaRPr lang="pl-PL"/>
    </a:p>
  </c:tx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1400" b="0" i="0" u="none" strike="noStrike" kern="1200" baseline="0">
                <a:solidFill>
                  <a:schemeClr val="tx2">
                    <a:lumMod val="50000"/>
                  </a:schemeClr>
                </a:solidFill>
                <a:latin typeface="+mn-lt"/>
                <a:ea typeface="+mn-ea"/>
                <a:cs typeface="+mn-cs"/>
              </a:defRPr>
            </a:pPr>
            <a:r>
              <a:rPr lang="en-US" sz="1400" b="0" i="0" u="none" strike="noStrike" kern="1200" baseline="0">
                <a:solidFill>
                  <a:schemeClr val="tx2">
                    <a:lumMod val="50000"/>
                  </a:schemeClr>
                </a:solidFill>
                <a:latin typeface="+mn-lt"/>
                <a:ea typeface="+mn-ea"/>
                <a:cs typeface="+mn-cs"/>
              </a:rPr>
              <a:t>Rozkład mocy i liczby projektów w poszczególnych latach</a:t>
            </a:r>
          </a:p>
        </c:rich>
      </c:tx>
      <c:overlay val="0"/>
    </c:title>
    <c:autoTitleDeleted val="0"/>
    <c:plotArea>
      <c:layout/>
      <c:barChart>
        <c:barDir val="col"/>
        <c:grouping val="clustered"/>
        <c:varyColors val="0"/>
        <c:ser>
          <c:idx val="1"/>
          <c:order val="1"/>
          <c:tx>
            <c:strRef>
              <c:f>'Zestawienie dla województw'!$B$333</c:f>
              <c:strCache>
                <c:ptCount val="1"/>
                <c:pt idx="0">
                  <c:v>łączna moc [MW]</c:v>
                </c:pt>
              </c:strCache>
            </c:strRef>
          </c:tx>
          <c:spPr>
            <a:solidFill>
              <a:schemeClr val="accent2">
                <a:lumMod val="40000"/>
                <a:lumOff val="60000"/>
              </a:schemeClr>
            </a:solidFill>
            <a:ln w="9525" cap="flat" cmpd="sng" algn="ctr">
              <a:noFill/>
              <a:round/>
            </a:ln>
            <a:effectLst>
              <a:outerShdw blurRad="40000" dist="20000" dir="5400000" rotWithShape="0">
                <a:srgbClr val="000000">
                  <a:alpha val="38000"/>
                </a:srgbClr>
              </a:outerShdw>
            </a:effectLst>
          </c:spPr>
          <c:invertIfNegative val="0"/>
          <c:cat>
            <c:strRef>
              <c:f>'Zestawienie dla województw'!$D$321:$P$321</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 (lipiec 2018)</c:v>
                </c:pt>
                <c:pt idx="12">
                  <c:v>NOWE lipiec 2018- marzec 2019</c:v>
                </c:pt>
              </c:strCache>
            </c:strRef>
          </c:cat>
          <c:val>
            <c:numRef>
              <c:f>'Zestawienie dla województw'!$D$333:$P$333</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gapWidth val="219"/>
        <c:axId val="236079016"/>
        <c:axId val="235923856"/>
      </c:barChart>
      <c:lineChart>
        <c:grouping val="standard"/>
        <c:varyColors val="0"/>
        <c:ser>
          <c:idx val="0"/>
          <c:order val="0"/>
          <c:tx>
            <c:strRef>
              <c:f>'Zestawienie dla województw'!$B$332:$C$332</c:f>
              <c:strCache>
                <c:ptCount val="2"/>
                <c:pt idx="0">
                  <c:v>liczba projektów</c:v>
                </c:pt>
              </c:strCache>
            </c:strRef>
          </c:tx>
          <c:spPr>
            <a:ln w="15875" cap="rnd">
              <a:solidFill>
                <a:schemeClr val="accent1"/>
              </a:solidFill>
              <a:round/>
            </a:ln>
            <a:effectLst>
              <a:outerShdw blurRad="40000" dist="20000" dir="5400000" rotWithShape="0">
                <a:srgbClr val="000000">
                  <a:alpha val="38000"/>
                </a:srgbClr>
              </a:outerShdw>
            </a:effectLst>
          </c:spPr>
          <c:marker>
            <c:symbol val="none"/>
          </c:marker>
          <c:cat>
            <c:numRef>
              <c:f>'Zestawienie dla województw'!$G$58:$M$58</c:f>
              <c:numCache>
                <c:formatCode>General</c:formatCode>
                <c:ptCount val="7"/>
                <c:pt idx="0">
                  <c:v>2010</c:v>
                </c:pt>
                <c:pt idx="1">
                  <c:v>2011</c:v>
                </c:pt>
                <c:pt idx="2">
                  <c:v>2012</c:v>
                </c:pt>
                <c:pt idx="3">
                  <c:v>2013</c:v>
                </c:pt>
                <c:pt idx="4">
                  <c:v>2014</c:v>
                </c:pt>
                <c:pt idx="5">
                  <c:v>2015</c:v>
                </c:pt>
                <c:pt idx="6">
                  <c:v>2016</c:v>
                </c:pt>
              </c:numCache>
            </c:numRef>
          </c:cat>
          <c:val>
            <c:numRef>
              <c:f>'Zestawienie dla województw'!$D$332:$P$332</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dLbls>
          <c:showLegendKey val="0"/>
          <c:showVal val="0"/>
          <c:showCatName val="0"/>
          <c:showSerName val="0"/>
          <c:showPercent val="0"/>
          <c:showBubbleSize val="0"/>
        </c:dLbls>
        <c:marker val="1"/>
        <c:smooth val="0"/>
        <c:axId val="236079800"/>
        <c:axId val="236079408"/>
      </c:lineChart>
      <c:valAx>
        <c:axId val="235923856"/>
        <c:scaling>
          <c:orientation val="minMax"/>
        </c:scaling>
        <c:delete val="0"/>
        <c:axPos val="r"/>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r>
                  <a:rPr lang="en-US"/>
                  <a:t>moc [kw]</a:t>
                </a:r>
              </a:p>
            </c:rich>
          </c:tx>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236079016"/>
        <c:crosses val="max"/>
        <c:crossBetween val="between"/>
      </c:valAx>
      <c:catAx>
        <c:axId val="236079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235923856"/>
        <c:crosses val="autoZero"/>
        <c:auto val="1"/>
        <c:lblAlgn val="ctr"/>
        <c:lblOffset val="100"/>
        <c:noMultiLvlLbl val="0"/>
      </c:catAx>
      <c:valAx>
        <c:axId val="236079408"/>
        <c:scaling>
          <c:orientation val="minMax"/>
        </c:scaling>
        <c:delete val="0"/>
        <c:axPos val="l"/>
        <c:title>
          <c:tx>
            <c:rich>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r>
                  <a:rPr lang="en-US"/>
                  <a:t>liczba projektów</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236079800"/>
        <c:crosses val="autoZero"/>
        <c:crossBetween val="between"/>
      </c:valAx>
      <c:catAx>
        <c:axId val="236079800"/>
        <c:scaling>
          <c:orientation val="minMax"/>
        </c:scaling>
        <c:delete val="1"/>
        <c:axPos val="b"/>
        <c:numFmt formatCode="General" sourceLinked="1"/>
        <c:majorTickMark val="none"/>
        <c:minorTickMark val="none"/>
        <c:tickLblPos val="none"/>
        <c:crossAx val="23607940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noFill/>
      <a:round/>
    </a:ln>
    <a:effectLst/>
  </c:spPr>
  <c:txPr>
    <a:bodyPr/>
    <a:lstStyle/>
    <a:p>
      <a:pPr>
        <a:defRPr/>
      </a:pPr>
      <a:endParaRPr lang="pl-PL"/>
    </a:p>
  </c:tx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1400" b="0" i="0" u="none" strike="noStrike" kern="1200" baseline="0">
                <a:solidFill>
                  <a:schemeClr val="tx2">
                    <a:lumMod val="50000"/>
                  </a:schemeClr>
                </a:solidFill>
                <a:latin typeface="+mn-lt"/>
                <a:ea typeface="+mn-ea"/>
                <a:cs typeface="+mn-cs"/>
              </a:defRPr>
            </a:pPr>
            <a:r>
              <a:rPr lang="en-US" sz="1400" b="0" i="0" u="none" strike="noStrike" kern="1200" baseline="0">
                <a:solidFill>
                  <a:schemeClr val="tx2">
                    <a:lumMod val="50000"/>
                  </a:schemeClr>
                </a:solidFill>
                <a:latin typeface="+mn-lt"/>
                <a:ea typeface="+mn-ea"/>
                <a:cs typeface="+mn-cs"/>
              </a:rPr>
              <a:t>Rozkład mocy i liczby projektów w poszczególnych latach</a:t>
            </a:r>
          </a:p>
        </c:rich>
      </c:tx>
      <c:overlay val="0"/>
    </c:title>
    <c:autoTitleDeleted val="0"/>
    <c:plotArea>
      <c:layout/>
      <c:barChart>
        <c:barDir val="col"/>
        <c:grouping val="clustered"/>
        <c:varyColors val="0"/>
        <c:ser>
          <c:idx val="1"/>
          <c:order val="1"/>
          <c:tx>
            <c:strRef>
              <c:f>'Zestawienie dla województw'!$B$368:$C$368</c:f>
              <c:strCache>
                <c:ptCount val="2"/>
                <c:pt idx="0">
                  <c:v>łączna moc [MW]</c:v>
                </c:pt>
              </c:strCache>
            </c:strRef>
          </c:tx>
          <c:spPr>
            <a:solidFill>
              <a:schemeClr val="accent2">
                <a:lumMod val="40000"/>
                <a:lumOff val="60000"/>
              </a:schemeClr>
            </a:solidFill>
            <a:ln w="9525" cap="flat" cmpd="sng" algn="ctr">
              <a:noFill/>
              <a:round/>
            </a:ln>
            <a:effectLst>
              <a:outerShdw blurRad="40000" dist="20000" dir="5400000" rotWithShape="0">
                <a:srgbClr val="000000">
                  <a:alpha val="38000"/>
                </a:srgbClr>
              </a:outerShdw>
            </a:effectLst>
          </c:spPr>
          <c:invertIfNegative val="0"/>
          <c:cat>
            <c:strRef>
              <c:f>'Zestawienie dla województw'!$F$58:$P$58</c:f>
              <c:strCache>
                <c:ptCount val="11"/>
                <c:pt idx="0">
                  <c:v>2009</c:v>
                </c:pt>
                <c:pt idx="1">
                  <c:v>2010</c:v>
                </c:pt>
                <c:pt idx="2">
                  <c:v>2011</c:v>
                </c:pt>
                <c:pt idx="3">
                  <c:v>2012</c:v>
                </c:pt>
                <c:pt idx="4">
                  <c:v>2013</c:v>
                </c:pt>
                <c:pt idx="5">
                  <c:v>2014</c:v>
                </c:pt>
                <c:pt idx="6">
                  <c:v>2015</c:v>
                </c:pt>
                <c:pt idx="7">
                  <c:v>2016</c:v>
                </c:pt>
                <c:pt idx="8">
                  <c:v>2017</c:v>
                </c:pt>
                <c:pt idx="9">
                  <c:v>2018 (lipiec 2018)</c:v>
                </c:pt>
                <c:pt idx="10">
                  <c:v>NOWE lipiec 2018- marzec 2019</c:v>
                </c:pt>
              </c:strCache>
            </c:strRef>
          </c:cat>
          <c:val>
            <c:numRef>
              <c:f>'Zestawienie dla województw'!$F$368:$P$368</c:f>
              <c:numCache>
                <c:formatCode>#,##0.00</c:formatCode>
                <c:ptCount val="11"/>
                <c:pt idx="0">
                  <c:v>0</c:v>
                </c:pt>
                <c:pt idx="1">
                  <c:v>0</c:v>
                </c:pt>
                <c:pt idx="2">
                  <c:v>0</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dLbls>
        <c:gapWidth val="219"/>
        <c:axId val="236080976"/>
        <c:axId val="236080584"/>
      </c:barChart>
      <c:lineChart>
        <c:grouping val="standard"/>
        <c:varyColors val="0"/>
        <c:ser>
          <c:idx val="0"/>
          <c:order val="0"/>
          <c:tx>
            <c:strRef>
              <c:f>'Zestawienie dla województw'!$B$367:$C$367</c:f>
              <c:strCache>
                <c:ptCount val="2"/>
                <c:pt idx="0">
                  <c:v>liczba projektów</c:v>
                </c:pt>
              </c:strCache>
            </c:strRef>
          </c:tx>
          <c:spPr>
            <a:ln w="15875" cap="rnd">
              <a:solidFill>
                <a:schemeClr val="accent1"/>
              </a:solidFill>
              <a:round/>
            </a:ln>
            <a:effectLst>
              <a:outerShdw blurRad="40000" dist="20000" dir="5400000" rotWithShape="0">
                <a:srgbClr val="000000">
                  <a:alpha val="38000"/>
                </a:srgbClr>
              </a:outerShdw>
            </a:effectLst>
          </c:spPr>
          <c:marker>
            <c:symbol val="none"/>
          </c:marker>
          <c:cat>
            <c:strRef>
              <c:f>'Zestawienie dla województw'!$F$58:$P$58</c:f>
              <c:strCache>
                <c:ptCount val="11"/>
                <c:pt idx="0">
                  <c:v>2009</c:v>
                </c:pt>
                <c:pt idx="1">
                  <c:v>2010</c:v>
                </c:pt>
                <c:pt idx="2">
                  <c:v>2011</c:v>
                </c:pt>
                <c:pt idx="3">
                  <c:v>2012</c:v>
                </c:pt>
                <c:pt idx="4">
                  <c:v>2013</c:v>
                </c:pt>
                <c:pt idx="5">
                  <c:v>2014</c:v>
                </c:pt>
                <c:pt idx="6">
                  <c:v>2015</c:v>
                </c:pt>
                <c:pt idx="7">
                  <c:v>2016</c:v>
                </c:pt>
                <c:pt idx="8">
                  <c:v>2017</c:v>
                </c:pt>
                <c:pt idx="9">
                  <c:v>2018 (lipiec 2018)</c:v>
                </c:pt>
                <c:pt idx="10">
                  <c:v>NOWE lipiec 2018- marzec 2019</c:v>
                </c:pt>
              </c:strCache>
            </c:strRef>
          </c:cat>
          <c:val>
            <c:numRef>
              <c:f>'Zestawienie dla województw'!$F$367:$P$367</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smooth val="0"/>
        </c:ser>
        <c:dLbls>
          <c:showLegendKey val="0"/>
          <c:showVal val="0"/>
          <c:showCatName val="0"/>
          <c:showSerName val="0"/>
          <c:showPercent val="0"/>
          <c:showBubbleSize val="0"/>
        </c:dLbls>
        <c:marker val="1"/>
        <c:smooth val="0"/>
        <c:axId val="236081760"/>
        <c:axId val="236081368"/>
      </c:lineChart>
      <c:valAx>
        <c:axId val="236080584"/>
        <c:scaling>
          <c:orientation val="minMax"/>
        </c:scaling>
        <c:delete val="0"/>
        <c:axPos val="r"/>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r>
                  <a:rPr lang="en-US"/>
                  <a:t>moc [kw]</a:t>
                </a:r>
              </a:p>
            </c:rich>
          </c:tx>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236080976"/>
        <c:crosses val="max"/>
        <c:crossBetween val="between"/>
      </c:valAx>
      <c:catAx>
        <c:axId val="236080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236080584"/>
        <c:crosses val="autoZero"/>
        <c:auto val="1"/>
        <c:lblAlgn val="ctr"/>
        <c:lblOffset val="100"/>
        <c:noMultiLvlLbl val="0"/>
      </c:catAx>
      <c:valAx>
        <c:axId val="236081368"/>
        <c:scaling>
          <c:orientation val="minMax"/>
        </c:scaling>
        <c:delete val="0"/>
        <c:axPos val="l"/>
        <c:title>
          <c:tx>
            <c:rich>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r>
                  <a:rPr lang="en-US"/>
                  <a:t>liczba projektów</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236081760"/>
        <c:crosses val="autoZero"/>
        <c:crossBetween val="between"/>
      </c:valAx>
      <c:catAx>
        <c:axId val="236081760"/>
        <c:scaling>
          <c:orientation val="minMax"/>
        </c:scaling>
        <c:delete val="1"/>
        <c:axPos val="b"/>
        <c:numFmt formatCode="General" sourceLinked="1"/>
        <c:majorTickMark val="none"/>
        <c:minorTickMark val="none"/>
        <c:tickLblPos val="none"/>
        <c:crossAx val="23608136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noFill/>
      <a:round/>
    </a:ln>
    <a:effectLst/>
  </c:spPr>
  <c:txPr>
    <a:bodyPr/>
    <a:lstStyle/>
    <a:p>
      <a:pPr>
        <a:defRPr/>
      </a:pPr>
      <a:endParaRPr lang="pl-PL"/>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cap="none" spc="20" baseline="0">
                <a:solidFill>
                  <a:schemeClr val="tx1">
                    <a:lumMod val="50000"/>
                    <a:lumOff val="50000"/>
                  </a:schemeClr>
                </a:solidFill>
                <a:latin typeface="+mn-lt"/>
                <a:ea typeface="+mn-ea"/>
                <a:cs typeface="+mn-cs"/>
              </a:defRPr>
            </a:pPr>
            <a:r>
              <a:rPr lang="pl-PL"/>
              <a:t>Rozkład mocy przyłączeniowej [MW]</a:t>
            </a:r>
          </a:p>
        </c:rich>
      </c:tx>
      <c:overlay val="0"/>
      <c:spPr>
        <a:noFill/>
        <a:ln>
          <a:noFill/>
        </a:ln>
        <a:effectLst/>
      </c:spPr>
      <c:txPr>
        <a:bodyPr rot="0" spcFirstLastPara="1" vertOverflow="ellipsis" vert="horz" wrap="square" anchor="ctr" anchorCtr="1"/>
        <a:lstStyle/>
        <a:p>
          <a:pPr>
            <a:defRPr sz="1440" b="0" i="0" u="none" strike="noStrike" kern="1200" cap="none" spc="20" baseline="0">
              <a:solidFill>
                <a:schemeClr val="tx1">
                  <a:lumMod val="50000"/>
                  <a:lumOff val="50000"/>
                </a:schemeClr>
              </a:solidFill>
              <a:latin typeface="+mn-lt"/>
              <a:ea typeface="+mn-ea"/>
              <a:cs typeface="+mn-cs"/>
            </a:defRPr>
          </a:pPr>
          <a:endParaRPr lang="pl-PL"/>
        </a:p>
      </c:txPr>
    </c:title>
    <c:autoTitleDeleted val="0"/>
    <c:plotArea>
      <c:layout/>
      <c:barChart>
        <c:barDir val="col"/>
        <c:grouping val="clustered"/>
        <c:varyColors val="0"/>
        <c:ser>
          <c:idx val="0"/>
          <c:order val="0"/>
          <c:tx>
            <c:strRef>
              <c:f>'Projekty do 1 MW'!$E$10:$F$10</c:f>
              <c:strCache>
                <c:ptCount val="2"/>
                <c:pt idx="0">
                  <c:v>wydane warunki przyłączenia</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invertIfNegative val="0"/>
          <c:dPt>
            <c:idx val="6"/>
            <c:invertIfNegative val="0"/>
            <c:bubble3D val="0"/>
          </c:dPt>
          <c:dLbls>
            <c:dLbl>
              <c:idx val="0"/>
              <c:layout>
                <c:manualLayout>
                  <c:x val="-6.1956110518968611E-3"/>
                  <c:y val="0"/>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pl-P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'Projekty do 1 MW'!$J$9:$V$9</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 do 07.2018)</c:v>
                </c:pt>
                <c:pt idx="12">
                  <c:v>2018( od 07-03.2019)</c:v>
                </c:pt>
              </c:strCache>
            </c:strRef>
          </c:cat>
          <c:val>
            <c:numRef>
              <c:f>'Projekty do 1 MW'!$J$11:$V$11</c:f>
              <c:numCache>
                <c:formatCode>#,##0.00</c:formatCode>
                <c:ptCount val="13"/>
                <c:pt idx="0">
                  <c:v>40</c:v>
                </c:pt>
                <c:pt idx="1">
                  <c:v>50</c:v>
                </c:pt>
                <c:pt idx="2">
                  <c:v>60</c:v>
                </c:pt>
                <c:pt idx="3">
                  <c:v>70</c:v>
                </c:pt>
                <c:pt idx="4">
                  <c:v>80</c:v>
                </c:pt>
                <c:pt idx="5">
                  <c:v>90</c:v>
                </c:pt>
                <c:pt idx="6">
                  <c:v>100</c:v>
                </c:pt>
                <c:pt idx="7">
                  <c:v>10</c:v>
                </c:pt>
                <c:pt idx="8">
                  <c:v>20</c:v>
                </c:pt>
                <c:pt idx="9">
                  <c:v>30</c:v>
                </c:pt>
                <c:pt idx="10">
                  <c:v>40</c:v>
                </c:pt>
                <c:pt idx="11">
                  <c:v>50</c:v>
                </c:pt>
                <c:pt idx="12">
                  <c:v>60</c:v>
                </c:pt>
              </c:numCache>
            </c:numRef>
          </c:val>
        </c:ser>
        <c:ser>
          <c:idx val="1"/>
          <c:order val="1"/>
          <c:tx>
            <c:strRef>
              <c:f>'Projekty do 1 MW'!$E$12:$F$12</c:f>
              <c:strCache>
                <c:ptCount val="2"/>
                <c:pt idx="0">
                  <c:v>zawarte umowy o przyłączenie</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invertIfNegative val="0"/>
          <c:dPt>
            <c:idx val="6"/>
            <c:invertIfNegative val="0"/>
            <c:bubble3D val="0"/>
          </c:dPt>
          <c:dLbls>
            <c:dLbl>
              <c:idx val="0"/>
              <c:layout>
                <c:manualLayout>
                  <c:x val="-2.6652515332493858E-17"/>
                  <c:y val="-3.4299807105061877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0"/>
                  <c:y val="3.0748161009267216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0"/>
                  <c:y val="6.1963320467115302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1.0661006132997542E-16"/>
                  <c:y val="3.0748161009267216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4"/>
              <c:layout>
                <c:manualLayout>
                  <c:x val="-1.0185067526416003E-16"/>
                  <c:y val="7.0858642669665121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5"/>
              <c:layout>
                <c:manualLayout>
                  <c:x val="1.0884352808668675E-3"/>
                  <c:y val="-1.0233915772455732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6"/>
              <c:layout>
                <c:manualLayout>
                  <c:x val="-1.0884352808668675E-3"/>
                  <c:y val="-3.9473675122329256E-3"/>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pl-PL"/>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'Projekty do 1 MW'!$J$9:$V$9</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 do 07.2018)</c:v>
                </c:pt>
                <c:pt idx="12">
                  <c:v>2018( od 07-03.2019)</c:v>
                </c:pt>
              </c:strCache>
            </c:strRef>
          </c:cat>
          <c:val>
            <c:numRef>
              <c:f>'Projekty do 1 MW'!$J$13:$V$13</c:f>
              <c:numCache>
                <c:formatCode>#,##0.00</c:formatCode>
                <c:ptCount val="13"/>
              </c:numCache>
            </c:numRef>
          </c:val>
        </c:ser>
        <c:ser>
          <c:idx val="2"/>
          <c:order val="2"/>
          <c:tx>
            <c:strRef>
              <c:f>'Projekty do 1 MW'!$E$14:$F$14</c:f>
              <c:strCache>
                <c:ptCount val="2"/>
                <c:pt idx="0">
                  <c:v>Instalacje funkcjonujące</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invertIfNegative val="0"/>
          <c:dLbls>
            <c:dLbl>
              <c:idx val="5"/>
              <c:numFmt formatCode="#,##0"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pl-PL"/>
                </a:p>
              </c:txPr>
              <c:showLegendKey val="0"/>
              <c:showVal val="1"/>
              <c:showCatName val="0"/>
              <c:showSerName val="0"/>
              <c:showPercent val="0"/>
              <c:showBubbleSize val="0"/>
            </c:dLbl>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'Projekty do 1 MW'!$J$9:$V$9</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 do 07.2018)</c:v>
                </c:pt>
                <c:pt idx="12">
                  <c:v>2018( od 07-03.2019)</c:v>
                </c:pt>
              </c:strCache>
            </c:strRef>
          </c:cat>
          <c:val>
            <c:numRef>
              <c:f>'Projekty do 1 MW'!$J$15:$V$15</c:f>
              <c:numCache>
                <c:formatCode>#,##0.00</c:formatCode>
                <c:ptCount val="13"/>
              </c:numCache>
            </c:numRef>
          </c:val>
        </c:ser>
        <c:dLbls>
          <c:showLegendKey val="0"/>
          <c:showVal val="1"/>
          <c:showCatName val="0"/>
          <c:showSerName val="0"/>
          <c:showPercent val="0"/>
          <c:showBubbleSize val="0"/>
        </c:dLbls>
        <c:gapWidth val="100"/>
        <c:overlap val="-24"/>
        <c:axId val="233219264"/>
        <c:axId val="233262904"/>
      </c:barChart>
      <c:catAx>
        <c:axId val="233219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pl-PL"/>
          </a:p>
        </c:txPr>
        <c:crossAx val="233262904"/>
        <c:crosses val="autoZero"/>
        <c:auto val="1"/>
        <c:lblAlgn val="ctr"/>
        <c:lblOffset val="100"/>
        <c:noMultiLvlLbl val="0"/>
      </c:catAx>
      <c:valAx>
        <c:axId val="2332629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cap="all" baseline="0">
                    <a:solidFill>
                      <a:schemeClr val="tx1">
                        <a:lumMod val="50000"/>
                        <a:lumOff val="50000"/>
                      </a:schemeClr>
                    </a:solidFill>
                    <a:latin typeface="+mn-lt"/>
                    <a:ea typeface="+mn-ea"/>
                    <a:cs typeface="+mn-cs"/>
                  </a:defRPr>
                </a:pPr>
                <a:r>
                  <a:rPr lang="en-US"/>
                  <a:t>kW</a:t>
                </a:r>
              </a:p>
            </c:rich>
          </c:tx>
          <c:overlay val="0"/>
          <c:spPr>
            <a:noFill/>
            <a:ln>
              <a:noFill/>
            </a:ln>
            <a:effectLst/>
          </c:spPr>
          <c:txPr>
            <a:bodyPr rot="-5400000" spcFirstLastPara="1" vertOverflow="ellipsis" vert="horz" wrap="square" anchor="ctr" anchorCtr="1"/>
            <a:lstStyle/>
            <a:p>
              <a:pPr>
                <a:defRPr sz="1200" b="0" i="0" u="none" strike="noStrike" kern="1200" cap="all" baseline="0">
                  <a:solidFill>
                    <a:schemeClr val="tx1">
                      <a:lumMod val="50000"/>
                      <a:lumOff val="50000"/>
                    </a:schemeClr>
                  </a:solidFill>
                  <a:latin typeface="+mn-lt"/>
                  <a:ea typeface="+mn-ea"/>
                  <a:cs typeface="+mn-cs"/>
                </a:defRPr>
              </a:pPr>
              <a:endParaRPr lang="pl-P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pl-PL"/>
          </a:p>
        </c:txPr>
        <c:crossAx val="2332192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noFill/>
      <a:round/>
    </a:ln>
    <a:effectLst/>
  </c:spPr>
  <c:txPr>
    <a:bodyPr/>
    <a:lstStyle/>
    <a:p>
      <a:pPr>
        <a:defRPr sz="1200"/>
      </a:pPr>
      <a:endParaRPr lang="pl-PL"/>
    </a:p>
  </c:tx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1400" b="0" i="0" u="none" strike="noStrike" kern="1200" baseline="0">
                <a:solidFill>
                  <a:schemeClr val="tx2">
                    <a:lumMod val="50000"/>
                  </a:schemeClr>
                </a:solidFill>
                <a:latin typeface="+mn-lt"/>
                <a:ea typeface="+mn-ea"/>
                <a:cs typeface="+mn-cs"/>
              </a:defRPr>
            </a:pPr>
            <a:r>
              <a:rPr lang="en-US" sz="1400" b="0" i="0" u="none" strike="noStrike" kern="1200" baseline="0">
                <a:solidFill>
                  <a:schemeClr val="tx2">
                    <a:lumMod val="50000"/>
                  </a:schemeClr>
                </a:solidFill>
                <a:latin typeface="+mn-lt"/>
                <a:ea typeface="+mn-ea"/>
                <a:cs typeface="+mn-cs"/>
              </a:rPr>
              <a:t>Rozkład mocy i liczby projektów w poszczególnych latach</a:t>
            </a:r>
          </a:p>
        </c:rich>
      </c:tx>
      <c:overlay val="0"/>
    </c:title>
    <c:autoTitleDeleted val="0"/>
    <c:plotArea>
      <c:layout/>
      <c:barChart>
        <c:barDir val="col"/>
        <c:grouping val="clustered"/>
        <c:varyColors val="0"/>
        <c:ser>
          <c:idx val="1"/>
          <c:order val="1"/>
          <c:tx>
            <c:strRef>
              <c:f>'Zestawienie dla województw'!$B$434:$C$434</c:f>
              <c:strCache>
                <c:ptCount val="2"/>
                <c:pt idx="0">
                  <c:v>łączna moc [MW]</c:v>
                </c:pt>
              </c:strCache>
            </c:strRef>
          </c:tx>
          <c:spPr>
            <a:solidFill>
              <a:schemeClr val="accent2">
                <a:lumMod val="40000"/>
                <a:lumOff val="60000"/>
              </a:schemeClr>
            </a:solidFill>
            <a:ln w="9525" cap="flat" cmpd="sng" algn="ctr">
              <a:noFill/>
              <a:round/>
            </a:ln>
            <a:effectLst>
              <a:outerShdw blurRad="40000" dist="20000" dir="5400000" rotWithShape="0">
                <a:srgbClr val="000000">
                  <a:alpha val="38000"/>
                </a:srgbClr>
              </a:outerShdw>
            </a:effectLst>
          </c:spPr>
          <c:invertIfNegative val="0"/>
          <c:cat>
            <c:strRef>
              <c:f>'Zestawienie dla województw'!$D$58:$P$58</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 (lipiec 2018)</c:v>
                </c:pt>
                <c:pt idx="12">
                  <c:v>NOWE lipiec 2018- marzec 2019</c:v>
                </c:pt>
              </c:strCache>
            </c:strRef>
          </c:cat>
          <c:val>
            <c:numRef>
              <c:f>'Zestawienie dla województw'!$D$434:$P$434</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gapWidth val="219"/>
        <c:axId val="236661736"/>
        <c:axId val="236082544"/>
      </c:barChart>
      <c:lineChart>
        <c:grouping val="standard"/>
        <c:varyColors val="0"/>
        <c:ser>
          <c:idx val="0"/>
          <c:order val="0"/>
          <c:tx>
            <c:strRef>
              <c:f>'Zestawienie dla województw'!$B$433:$C$433</c:f>
              <c:strCache>
                <c:ptCount val="2"/>
                <c:pt idx="0">
                  <c:v>liczba projektów</c:v>
                </c:pt>
              </c:strCache>
            </c:strRef>
          </c:tx>
          <c:spPr>
            <a:ln w="15875" cap="rnd">
              <a:solidFill>
                <a:schemeClr val="accent1"/>
              </a:solidFill>
              <a:round/>
            </a:ln>
            <a:effectLst>
              <a:outerShdw blurRad="40000" dist="20000" dir="5400000" rotWithShape="0">
                <a:srgbClr val="000000">
                  <a:alpha val="38000"/>
                </a:srgbClr>
              </a:outerShdw>
            </a:effectLst>
          </c:spPr>
          <c:marker>
            <c:symbol val="none"/>
          </c:marker>
          <c:cat>
            <c:strRef>
              <c:f>'Zestawienie dla województw'!$D$58:$P$58</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 (lipiec 2018)</c:v>
                </c:pt>
                <c:pt idx="12">
                  <c:v>NOWE lipiec 2018- marzec 2019</c:v>
                </c:pt>
              </c:strCache>
            </c:strRef>
          </c:cat>
          <c:val>
            <c:numRef>
              <c:f>'Zestawienie dla województw'!$D$433:$P$433</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dLbls>
          <c:showLegendKey val="0"/>
          <c:showVal val="0"/>
          <c:showCatName val="0"/>
          <c:showSerName val="0"/>
          <c:showPercent val="0"/>
          <c:showBubbleSize val="0"/>
        </c:dLbls>
        <c:marker val="1"/>
        <c:smooth val="0"/>
        <c:axId val="236662520"/>
        <c:axId val="236662128"/>
      </c:lineChart>
      <c:valAx>
        <c:axId val="236082544"/>
        <c:scaling>
          <c:orientation val="minMax"/>
        </c:scaling>
        <c:delete val="0"/>
        <c:axPos val="r"/>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r>
                  <a:rPr lang="en-US"/>
                  <a:t>moc [kw]</a:t>
                </a:r>
              </a:p>
            </c:rich>
          </c:tx>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236661736"/>
        <c:crosses val="max"/>
        <c:crossBetween val="between"/>
      </c:valAx>
      <c:catAx>
        <c:axId val="236661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236082544"/>
        <c:crosses val="autoZero"/>
        <c:auto val="1"/>
        <c:lblAlgn val="ctr"/>
        <c:lblOffset val="100"/>
        <c:noMultiLvlLbl val="0"/>
      </c:catAx>
      <c:valAx>
        <c:axId val="236662128"/>
        <c:scaling>
          <c:orientation val="minMax"/>
        </c:scaling>
        <c:delete val="0"/>
        <c:axPos val="l"/>
        <c:title>
          <c:tx>
            <c:rich>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r>
                  <a:rPr lang="en-US"/>
                  <a:t>liczba projektów</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236662520"/>
        <c:crosses val="autoZero"/>
        <c:crossBetween val="between"/>
      </c:valAx>
      <c:catAx>
        <c:axId val="236662520"/>
        <c:scaling>
          <c:orientation val="minMax"/>
        </c:scaling>
        <c:delete val="1"/>
        <c:axPos val="b"/>
        <c:numFmt formatCode="General" sourceLinked="1"/>
        <c:majorTickMark val="none"/>
        <c:minorTickMark val="none"/>
        <c:tickLblPos val="none"/>
        <c:crossAx val="23666212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noFill/>
      <a:round/>
    </a:ln>
    <a:effectLst/>
  </c:spPr>
  <c:txPr>
    <a:bodyPr/>
    <a:lstStyle/>
    <a:p>
      <a:pPr>
        <a:defRPr/>
      </a:pPr>
      <a:endParaRPr lang="pl-PL"/>
    </a:p>
  </c:txPr>
  <c:printSettings>
    <c:headerFooter/>
    <c:pageMargins b="0.75000000000000011" l="0.70000000000000007" r="0.70000000000000007" t="0.75000000000000011" header="0.30000000000000004" footer="0.30000000000000004"/>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1400" b="0" i="0" u="none" strike="noStrike" kern="1200" baseline="0">
                <a:solidFill>
                  <a:schemeClr val="tx2">
                    <a:lumMod val="50000"/>
                  </a:schemeClr>
                </a:solidFill>
                <a:latin typeface="+mn-lt"/>
                <a:ea typeface="+mn-ea"/>
                <a:cs typeface="+mn-cs"/>
              </a:defRPr>
            </a:pPr>
            <a:r>
              <a:rPr lang="en-US" sz="1400" b="0" i="0" u="none" strike="noStrike" kern="1200" baseline="0">
                <a:solidFill>
                  <a:schemeClr val="tx2">
                    <a:lumMod val="50000"/>
                  </a:schemeClr>
                </a:solidFill>
                <a:latin typeface="+mn-lt"/>
                <a:ea typeface="+mn-ea"/>
                <a:cs typeface="+mn-cs"/>
              </a:rPr>
              <a:t>Rozkład mocy i liczby projektów w poszczególnych latach</a:t>
            </a:r>
          </a:p>
        </c:rich>
      </c:tx>
      <c:overlay val="0"/>
    </c:title>
    <c:autoTitleDeleted val="0"/>
    <c:plotArea>
      <c:layout/>
      <c:barChart>
        <c:barDir val="col"/>
        <c:grouping val="clustered"/>
        <c:varyColors val="0"/>
        <c:ser>
          <c:idx val="1"/>
          <c:order val="1"/>
          <c:tx>
            <c:strRef>
              <c:f>'Zestawienie dla województw'!$B$467:$C$467</c:f>
              <c:strCache>
                <c:ptCount val="2"/>
                <c:pt idx="0">
                  <c:v>łączna moc [MW]</c:v>
                </c:pt>
              </c:strCache>
            </c:strRef>
          </c:tx>
          <c:spPr>
            <a:solidFill>
              <a:schemeClr val="accent2">
                <a:lumMod val="40000"/>
                <a:lumOff val="60000"/>
              </a:schemeClr>
            </a:solidFill>
            <a:ln w="9525" cap="flat" cmpd="sng" algn="ctr">
              <a:noFill/>
              <a:round/>
            </a:ln>
            <a:effectLst>
              <a:outerShdw blurRad="40000" dist="20000" dir="5400000" rotWithShape="0">
                <a:srgbClr val="000000">
                  <a:alpha val="38000"/>
                </a:srgbClr>
              </a:outerShdw>
            </a:effectLst>
          </c:spPr>
          <c:invertIfNegative val="0"/>
          <c:cat>
            <c:strRef>
              <c:f>'Zestawienie dla województw'!$H$58:$P$58</c:f>
              <c:strCache>
                <c:ptCount val="9"/>
                <c:pt idx="0">
                  <c:v>2011</c:v>
                </c:pt>
                <c:pt idx="1">
                  <c:v>2012</c:v>
                </c:pt>
                <c:pt idx="2">
                  <c:v>2013</c:v>
                </c:pt>
                <c:pt idx="3">
                  <c:v>2014</c:v>
                </c:pt>
                <c:pt idx="4">
                  <c:v>2015</c:v>
                </c:pt>
                <c:pt idx="5">
                  <c:v>2016</c:v>
                </c:pt>
                <c:pt idx="6">
                  <c:v>2017</c:v>
                </c:pt>
                <c:pt idx="7">
                  <c:v>2018 (lipiec 2018)</c:v>
                </c:pt>
                <c:pt idx="8">
                  <c:v>NOWE lipiec 2018- marzec 2019</c:v>
                </c:pt>
              </c:strCache>
            </c:strRef>
          </c:cat>
          <c:val>
            <c:numRef>
              <c:f>'Zestawienie dla województw'!$H$467:$P$467</c:f>
              <c:numCache>
                <c:formatCode>#,##0.00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219"/>
        <c:axId val="236663696"/>
        <c:axId val="236663304"/>
      </c:barChart>
      <c:lineChart>
        <c:grouping val="standard"/>
        <c:varyColors val="0"/>
        <c:ser>
          <c:idx val="0"/>
          <c:order val="0"/>
          <c:tx>
            <c:strRef>
              <c:f>'Zestawienie dla województw'!$B$466:$C$466</c:f>
              <c:strCache>
                <c:ptCount val="2"/>
                <c:pt idx="0">
                  <c:v>liczba projektów</c:v>
                </c:pt>
              </c:strCache>
            </c:strRef>
          </c:tx>
          <c:spPr>
            <a:ln w="15875" cap="rnd">
              <a:solidFill>
                <a:schemeClr val="accent1"/>
              </a:solidFill>
              <a:round/>
            </a:ln>
            <a:effectLst>
              <a:outerShdw blurRad="40000" dist="20000" dir="5400000" rotWithShape="0">
                <a:srgbClr val="000000">
                  <a:alpha val="38000"/>
                </a:srgbClr>
              </a:outerShdw>
            </a:effectLst>
          </c:spPr>
          <c:marker>
            <c:symbol val="none"/>
          </c:marker>
          <c:cat>
            <c:strRef>
              <c:f>'Zestawienie dla województw'!$H$58:$P$58</c:f>
              <c:strCache>
                <c:ptCount val="9"/>
                <c:pt idx="0">
                  <c:v>2011</c:v>
                </c:pt>
                <c:pt idx="1">
                  <c:v>2012</c:v>
                </c:pt>
                <c:pt idx="2">
                  <c:v>2013</c:v>
                </c:pt>
                <c:pt idx="3">
                  <c:v>2014</c:v>
                </c:pt>
                <c:pt idx="4">
                  <c:v>2015</c:v>
                </c:pt>
                <c:pt idx="5">
                  <c:v>2016</c:v>
                </c:pt>
                <c:pt idx="6">
                  <c:v>2017</c:v>
                </c:pt>
                <c:pt idx="7">
                  <c:v>2018 (lipiec 2018)</c:v>
                </c:pt>
                <c:pt idx="8">
                  <c:v>NOWE lipiec 2018- marzec 2019</c:v>
                </c:pt>
              </c:strCache>
            </c:strRef>
          </c:cat>
          <c:val>
            <c:numRef>
              <c:f>'Zestawienie dla województw'!$H$466:$P$466</c:f>
              <c:numCache>
                <c:formatCode>General</c:formatCode>
                <c:ptCount val="9"/>
                <c:pt idx="0">
                  <c:v>0</c:v>
                </c:pt>
                <c:pt idx="1">
                  <c:v>0</c:v>
                </c:pt>
                <c:pt idx="2">
                  <c:v>0</c:v>
                </c:pt>
                <c:pt idx="3">
                  <c:v>0</c:v>
                </c:pt>
                <c:pt idx="4">
                  <c:v>0</c:v>
                </c:pt>
                <c:pt idx="5">
                  <c:v>0</c:v>
                </c:pt>
                <c:pt idx="6">
                  <c:v>0</c:v>
                </c:pt>
                <c:pt idx="7">
                  <c:v>0</c:v>
                </c:pt>
                <c:pt idx="8">
                  <c:v>0</c:v>
                </c:pt>
              </c:numCache>
            </c:numRef>
          </c:val>
          <c:smooth val="0"/>
        </c:ser>
        <c:dLbls>
          <c:showLegendKey val="0"/>
          <c:showVal val="0"/>
          <c:showCatName val="0"/>
          <c:showSerName val="0"/>
          <c:showPercent val="0"/>
          <c:showBubbleSize val="0"/>
        </c:dLbls>
        <c:marker val="1"/>
        <c:smooth val="0"/>
        <c:axId val="236664480"/>
        <c:axId val="236664088"/>
      </c:lineChart>
      <c:valAx>
        <c:axId val="236663304"/>
        <c:scaling>
          <c:orientation val="minMax"/>
        </c:scaling>
        <c:delete val="0"/>
        <c:axPos val="r"/>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r>
                  <a:rPr lang="en-US"/>
                  <a:t>moc [kw]</a:t>
                </a:r>
              </a:p>
            </c:rich>
          </c:tx>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236663696"/>
        <c:crosses val="max"/>
        <c:crossBetween val="between"/>
      </c:valAx>
      <c:catAx>
        <c:axId val="236663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236663304"/>
        <c:crosses val="autoZero"/>
        <c:auto val="1"/>
        <c:lblAlgn val="ctr"/>
        <c:lblOffset val="100"/>
        <c:noMultiLvlLbl val="0"/>
      </c:catAx>
      <c:valAx>
        <c:axId val="236664088"/>
        <c:scaling>
          <c:orientation val="minMax"/>
        </c:scaling>
        <c:delete val="0"/>
        <c:axPos val="l"/>
        <c:title>
          <c:tx>
            <c:rich>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r>
                  <a:rPr lang="en-US"/>
                  <a:t>liczba projektów</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236664480"/>
        <c:crosses val="autoZero"/>
        <c:crossBetween val="between"/>
      </c:valAx>
      <c:catAx>
        <c:axId val="236664480"/>
        <c:scaling>
          <c:orientation val="minMax"/>
        </c:scaling>
        <c:delete val="1"/>
        <c:axPos val="b"/>
        <c:numFmt formatCode="General" sourceLinked="1"/>
        <c:majorTickMark val="none"/>
        <c:minorTickMark val="none"/>
        <c:tickLblPos val="none"/>
        <c:crossAx val="23666408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noFill/>
      <a:round/>
    </a:ln>
    <a:effectLst/>
  </c:spPr>
  <c:txPr>
    <a:bodyPr/>
    <a:lstStyle/>
    <a:p>
      <a:pPr>
        <a:defRPr/>
      </a:pPr>
      <a:endParaRPr lang="pl-PL"/>
    </a:p>
  </c:txPr>
  <c:printSettings>
    <c:headerFooter/>
    <c:pageMargins b="0.75000000000000011" l="0.70000000000000007" r="0.70000000000000007" t="0.75000000000000011" header="0.30000000000000004" footer="0.30000000000000004"/>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1400" b="0" i="0" u="none" strike="noStrike" kern="1200" baseline="0">
                <a:solidFill>
                  <a:schemeClr val="tx2">
                    <a:lumMod val="50000"/>
                  </a:schemeClr>
                </a:solidFill>
                <a:latin typeface="+mn-lt"/>
                <a:ea typeface="+mn-ea"/>
                <a:cs typeface="+mn-cs"/>
              </a:defRPr>
            </a:pPr>
            <a:r>
              <a:rPr lang="en-US" sz="1400" b="0" i="0" u="none" strike="noStrike" kern="1200" baseline="0">
                <a:solidFill>
                  <a:schemeClr val="tx2">
                    <a:lumMod val="50000"/>
                  </a:schemeClr>
                </a:solidFill>
                <a:latin typeface="+mn-lt"/>
                <a:ea typeface="+mn-ea"/>
                <a:cs typeface="+mn-cs"/>
              </a:rPr>
              <a:t>Rozkład mocy i liczby projektów w poszczególnych latach</a:t>
            </a:r>
          </a:p>
        </c:rich>
      </c:tx>
      <c:overlay val="0"/>
    </c:title>
    <c:autoTitleDeleted val="0"/>
    <c:plotArea>
      <c:layout/>
      <c:barChart>
        <c:barDir val="col"/>
        <c:grouping val="clustered"/>
        <c:varyColors val="0"/>
        <c:ser>
          <c:idx val="1"/>
          <c:order val="1"/>
          <c:tx>
            <c:strRef>
              <c:f>'Zestawienie dla województw'!$B$500:$C$500</c:f>
              <c:strCache>
                <c:ptCount val="2"/>
                <c:pt idx="0">
                  <c:v>łączna moc [MW]</c:v>
                </c:pt>
              </c:strCache>
            </c:strRef>
          </c:tx>
          <c:spPr>
            <a:solidFill>
              <a:schemeClr val="accent2">
                <a:lumMod val="40000"/>
                <a:lumOff val="60000"/>
              </a:schemeClr>
            </a:solidFill>
            <a:ln w="9525" cap="flat" cmpd="sng" algn="ctr">
              <a:noFill/>
              <a:round/>
            </a:ln>
            <a:effectLst>
              <a:outerShdw blurRad="40000" dist="20000" dir="5400000" rotWithShape="0">
                <a:srgbClr val="000000">
                  <a:alpha val="38000"/>
                </a:srgbClr>
              </a:outerShdw>
            </a:effectLst>
          </c:spPr>
          <c:invertIfNegative val="0"/>
          <c:cat>
            <c:strRef>
              <c:f>'Zestawienie dla województw'!$F$58:$P$58</c:f>
              <c:strCache>
                <c:ptCount val="11"/>
                <c:pt idx="0">
                  <c:v>2009</c:v>
                </c:pt>
                <c:pt idx="1">
                  <c:v>2010</c:v>
                </c:pt>
                <c:pt idx="2">
                  <c:v>2011</c:v>
                </c:pt>
                <c:pt idx="3">
                  <c:v>2012</c:v>
                </c:pt>
                <c:pt idx="4">
                  <c:v>2013</c:v>
                </c:pt>
                <c:pt idx="5">
                  <c:v>2014</c:v>
                </c:pt>
                <c:pt idx="6">
                  <c:v>2015</c:v>
                </c:pt>
                <c:pt idx="7">
                  <c:v>2016</c:v>
                </c:pt>
                <c:pt idx="8">
                  <c:v>2017</c:v>
                </c:pt>
                <c:pt idx="9">
                  <c:v>2018 (lipiec 2018)</c:v>
                </c:pt>
                <c:pt idx="10">
                  <c:v>NOWE lipiec 2018- marzec 2019</c:v>
                </c:pt>
              </c:strCache>
            </c:strRef>
          </c:cat>
          <c:val>
            <c:numRef>
              <c:f>'Zestawienie dla województw'!$F$500:$P$500</c:f>
              <c:numCache>
                <c:formatCode>#,##0.00</c:formatCode>
                <c:ptCount val="11"/>
                <c:pt idx="0">
                  <c:v>0</c:v>
                </c:pt>
                <c:pt idx="1">
                  <c:v>0</c:v>
                </c:pt>
                <c:pt idx="2">
                  <c:v>0</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dLbls>
        <c:gapWidth val="219"/>
        <c:axId val="236625928"/>
        <c:axId val="236665264"/>
      </c:barChart>
      <c:lineChart>
        <c:grouping val="standard"/>
        <c:varyColors val="0"/>
        <c:ser>
          <c:idx val="0"/>
          <c:order val="0"/>
          <c:tx>
            <c:strRef>
              <c:f>'Zestawienie dla województw'!$B$499:$C$499</c:f>
              <c:strCache>
                <c:ptCount val="2"/>
                <c:pt idx="0">
                  <c:v>liczba projektów</c:v>
                </c:pt>
              </c:strCache>
            </c:strRef>
          </c:tx>
          <c:spPr>
            <a:ln w="15875" cap="rnd">
              <a:solidFill>
                <a:schemeClr val="accent1"/>
              </a:solidFill>
              <a:round/>
            </a:ln>
            <a:effectLst>
              <a:outerShdw blurRad="40000" dist="20000" dir="5400000" rotWithShape="0">
                <a:srgbClr val="000000">
                  <a:alpha val="38000"/>
                </a:srgbClr>
              </a:outerShdw>
            </a:effectLst>
          </c:spPr>
          <c:marker>
            <c:symbol val="none"/>
          </c:marker>
          <c:cat>
            <c:strRef>
              <c:f>'Zestawienie dla województw'!$F$58:$P$58</c:f>
              <c:strCache>
                <c:ptCount val="11"/>
                <c:pt idx="0">
                  <c:v>2009</c:v>
                </c:pt>
                <c:pt idx="1">
                  <c:v>2010</c:v>
                </c:pt>
                <c:pt idx="2">
                  <c:v>2011</c:v>
                </c:pt>
                <c:pt idx="3">
                  <c:v>2012</c:v>
                </c:pt>
                <c:pt idx="4">
                  <c:v>2013</c:v>
                </c:pt>
                <c:pt idx="5">
                  <c:v>2014</c:v>
                </c:pt>
                <c:pt idx="6">
                  <c:v>2015</c:v>
                </c:pt>
                <c:pt idx="7">
                  <c:v>2016</c:v>
                </c:pt>
                <c:pt idx="8">
                  <c:v>2017</c:v>
                </c:pt>
                <c:pt idx="9">
                  <c:v>2018 (lipiec 2018)</c:v>
                </c:pt>
                <c:pt idx="10">
                  <c:v>NOWE lipiec 2018- marzec 2019</c:v>
                </c:pt>
              </c:strCache>
            </c:strRef>
          </c:cat>
          <c:val>
            <c:numRef>
              <c:f>'Zestawienie dla województw'!$F$499:$P$499</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smooth val="0"/>
        </c:ser>
        <c:dLbls>
          <c:showLegendKey val="0"/>
          <c:showVal val="0"/>
          <c:showCatName val="0"/>
          <c:showSerName val="0"/>
          <c:showPercent val="0"/>
          <c:showBubbleSize val="0"/>
        </c:dLbls>
        <c:marker val="1"/>
        <c:smooth val="0"/>
        <c:axId val="236626712"/>
        <c:axId val="236626320"/>
      </c:lineChart>
      <c:valAx>
        <c:axId val="236665264"/>
        <c:scaling>
          <c:orientation val="minMax"/>
        </c:scaling>
        <c:delete val="0"/>
        <c:axPos val="r"/>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r>
                  <a:rPr lang="en-US"/>
                  <a:t>moc [kw]</a:t>
                </a:r>
              </a:p>
            </c:rich>
          </c:tx>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236625928"/>
        <c:crosses val="max"/>
        <c:crossBetween val="between"/>
      </c:valAx>
      <c:catAx>
        <c:axId val="236625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236665264"/>
        <c:crosses val="autoZero"/>
        <c:auto val="1"/>
        <c:lblAlgn val="ctr"/>
        <c:lblOffset val="100"/>
        <c:noMultiLvlLbl val="0"/>
      </c:catAx>
      <c:valAx>
        <c:axId val="236626320"/>
        <c:scaling>
          <c:orientation val="minMax"/>
        </c:scaling>
        <c:delete val="0"/>
        <c:axPos val="l"/>
        <c:title>
          <c:tx>
            <c:rich>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r>
                  <a:rPr lang="en-US"/>
                  <a:t>liczba projektów</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236626712"/>
        <c:crosses val="autoZero"/>
        <c:crossBetween val="between"/>
      </c:valAx>
      <c:catAx>
        <c:axId val="236626712"/>
        <c:scaling>
          <c:orientation val="minMax"/>
        </c:scaling>
        <c:delete val="1"/>
        <c:axPos val="b"/>
        <c:numFmt formatCode="General" sourceLinked="1"/>
        <c:majorTickMark val="none"/>
        <c:minorTickMark val="none"/>
        <c:tickLblPos val="none"/>
        <c:crossAx val="23662632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noFill/>
      <a:round/>
    </a:ln>
    <a:effectLst/>
  </c:spPr>
  <c:txPr>
    <a:bodyPr/>
    <a:lstStyle/>
    <a:p>
      <a:pPr>
        <a:defRPr/>
      </a:pPr>
      <a:endParaRPr lang="pl-PL"/>
    </a:p>
  </c:txPr>
  <c:printSettings>
    <c:headerFooter/>
    <c:pageMargins b="0.75000000000000011" l="0.70000000000000007" r="0.70000000000000007" t="0.75000000000000011" header="0.30000000000000004" footer="0.30000000000000004"/>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1400" b="0" i="0" u="none" strike="noStrike" kern="1200" baseline="0">
                <a:solidFill>
                  <a:schemeClr val="tx2">
                    <a:lumMod val="50000"/>
                  </a:schemeClr>
                </a:solidFill>
                <a:latin typeface="+mn-lt"/>
                <a:ea typeface="+mn-ea"/>
                <a:cs typeface="+mn-cs"/>
              </a:defRPr>
            </a:pPr>
            <a:r>
              <a:rPr lang="en-US" sz="1400" b="0" i="0" u="none" strike="noStrike" kern="1200" baseline="0">
                <a:solidFill>
                  <a:schemeClr val="tx2">
                    <a:lumMod val="50000"/>
                  </a:schemeClr>
                </a:solidFill>
                <a:latin typeface="+mn-lt"/>
                <a:ea typeface="+mn-ea"/>
                <a:cs typeface="+mn-cs"/>
              </a:rPr>
              <a:t>Rozkład mocy i liczby projektów w poszczególnych latach</a:t>
            </a:r>
          </a:p>
        </c:rich>
      </c:tx>
      <c:overlay val="0"/>
    </c:title>
    <c:autoTitleDeleted val="0"/>
    <c:plotArea>
      <c:layout/>
      <c:barChart>
        <c:barDir val="col"/>
        <c:grouping val="clustered"/>
        <c:varyColors val="0"/>
        <c:ser>
          <c:idx val="1"/>
          <c:order val="1"/>
          <c:tx>
            <c:strRef>
              <c:f>'Zestawienie dla województw'!$B$534:$C$534</c:f>
              <c:strCache>
                <c:ptCount val="2"/>
                <c:pt idx="0">
                  <c:v>łączna moc [MW]</c:v>
                </c:pt>
              </c:strCache>
            </c:strRef>
          </c:tx>
          <c:spPr>
            <a:solidFill>
              <a:schemeClr val="accent2">
                <a:lumMod val="40000"/>
                <a:lumOff val="60000"/>
              </a:schemeClr>
            </a:solidFill>
            <a:ln w="9525" cap="flat" cmpd="sng" algn="ctr">
              <a:noFill/>
              <a:round/>
            </a:ln>
            <a:effectLst>
              <a:outerShdw blurRad="40000" dist="20000" dir="5400000" rotWithShape="0">
                <a:srgbClr val="000000">
                  <a:alpha val="38000"/>
                </a:srgbClr>
              </a:outerShdw>
            </a:effectLst>
          </c:spPr>
          <c:invertIfNegative val="0"/>
          <c:cat>
            <c:strRef>
              <c:f>'Zestawienie dla województw'!$I$58:$P$58</c:f>
              <c:strCache>
                <c:ptCount val="8"/>
                <c:pt idx="0">
                  <c:v>2012</c:v>
                </c:pt>
                <c:pt idx="1">
                  <c:v>2013</c:v>
                </c:pt>
                <c:pt idx="2">
                  <c:v>2014</c:v>
                </c:pt>
                <c:pt idx="3">
                  <c:v>2015</c:v>
                </c:pt>
                <c:pt idx="4">
                  <c:v>2016</c:v>
                </c:pt>
                <c:pt idx="5">
                  <c:v>2017</c:v>
                </c:pt>
                <c:pt idx="6">
                  <c:v>2018 (lipiec 2018)</c:v>
                </c:pt>
                <c:pt idx="7">
                  <c:v>NOWE lipiec 2018- marzec 2019</c:v>
                </c:pt>
              </c:strCache>
            </c:strRef>
          </c:cat>
          <c:val>
            <c:numRef>
              <c:f>'Zestawienie dla województw'!$I$534:$P$534</c:f>
              <c:numCache>
                <c:formatCode>#,##0.00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219"/>
        <c:axId val="236628280"/>
        <c:axId val="236627888"/>
      </c:barChart>
      <c:lineChart>
        <c:grouping val="standard"/>
        <c:varyColors val="0"/>
        <c:ser>
          <c:idx val="0"/>
          <c:order val="0"/>
          <c:tx>
            <c:strRef>
              <c:f>'Zestawienie dla województw'!$B$533:$C$533</c:f>
              <c:strCache>
                <c:ptCount val="2"/>
                <c:pt idx="0">
                  <c:v>liczba projektów</c:v>
                </c:pt>
              </c:strCache>
            </c:strRef>
          </c:tx>
          <c:spPr>
            <a:ln w="15875" cap="rnd">
              <a:solidFill>
                <a:schemeClr val="accent1"/>
              </a:solidFill>
              <a:round/>
            </a:ln>
            <a:effectLst>
              <a:outerShdw blurRad="40000" dist="20000" dir="5400000" rotWithShape="0">
                <a:srgbClr val="000000">
                  <a:alpha val="38000"/>
                </a:srgbClr>
              </a:outerShdw>
            </a:effectLst>
          </c:spPr>
          <c:marker>
            <c:symbol val="none"/>
          </c:marker>
          <c:cat>
            <c:strRef>
              <c:f>'Zestawienie dla województw'!$I$58:$P$58</c:f>
              <c:strCache>
                <c:ptCount val="8"/>
                <c:pt idx="0">
                  <c:v>2012</c:v>
                </c:pt>
                <c:pt idx="1">
                  <c:v>2013</c:v>
                </c:pt>
                <c:pt idx="2">
                  <c:v>2014</c:v>
                </c:pt>
                <c:pt idx="3">
                  <c:v>2015</c:v>
                </c:pt>
                <c:pt idx="4">
                  <c:v>2016</c:v>
                </c:pt>
                <c:pt idx="5">
                  <c:v>2017</c:v>
                </c:pt>
                <c:pt idx="6">
                  <c:v>2018 (lipiec 2018)</c:v>
                </c:pt>
                <c:pt idx="7">
                  <c:v>NOWE lipiec 2018- marzec 2019</c:v>
                </c:pt>
              </c:strCache>
            </c:strRef>
          </c:cat>
          <c:val>
            <c:numRef>
              <c:f>'Zestawienie dla województw'!$I$533:$P$533</c:f>
              <c:numCache>
                <c:formatCode>General</c:formatCode>
                <c:ptCount val="8"/>
                <c:pt idx="0">
                  <c:v>0</c:v>
                </c:pt>
                <c:pt idx="1">
                  <c:v>0</c:v>
                </c:pt>
                <c:pt idx="2">
                  <c:v>0</c:v>
                </c:pt>
                <c:pt idx="3">
                  <c:v>0</c:v>
                </c:pt>
                <c:pt idx="4">
                  <c:v>0</c:v>
                </c:pt>
                <c:pt idx="5">
                  <c:v>0</c:v>
                </c:pt>
                <c:pt idx="6">
                  <c:v>0</c:v>
                </c:pt>
                <c:pt idx="7">
                  <c:v>0</c:v>
                </c:pt>
              </c:numCache>
            </c:numRef>
          </c:val>
          <c:smooth val="0"/>
        </c:ser>
        <c:dLbls>
          <c:showLegendKey val="0"/>
          <c:showVal val="0"/>
          <c:showCatName val="0"/>
          <c:showSerName val="0"/>
          <c:showPercent val="0"/>
          <c:showBubbleSize val="0"/>
        </c:dLbls>
        <c:marker val="1"/>
        <c:smooth val="0"/>
        <c:axId val="236629064"/>
        <c:axId val="236628672"/>
      </c:lineChart>
      <c:valAx>
        <c:axId val="236627888"/>
        <c:scaling>
          <c:orientation val="minMax"/>
        </c:scaling>
        <c:delete val="0"/>
        <c:axPos val="r"/>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r>
                  <a:rPr lang="en-US"/>
                  <a:t>moc [kw]</a:t>
                </a:r>
              </a:p>
            </c:rich>
          </c:tx>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236628280"/>
        <c:crosses val="max"/>
        <c:crossBetween val="between"/>
      </c:valAx>
      <c:catAx>
        <c:axId val="236628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236627888"/>
        <c:crosses val="autoZero"/>
        <c:auto val="1"/>
        <c:lblAlgn val="ctr"/>
        <c:lblOffset val="100"/>
        <c:noMultiLvlLbl val="0"/>
      </c:catAx>
      <c:valAx>
        <c:axId val="236628672"/>
        <c:scaling>
          <c:orientation val="minMax"/>
        </c:scaling>
        <c:delete val="0"/>
        <c:axPos val="l"/>
        <c:title>
          <c:tx>
            <c:rich>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r>
                  <a:rPr lang="en-US"/>
                  <a:t>liczba projektów</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236629064"/>
        <c:crosses val="autoZero"/>
        <c:crossBetween val="between"/>
      </c:valAx>
      <c:catAx>
        <c:axId val="236629064"/>
        <c:scaling>
          <c:orientation val="minMax"/>
        </c:scaling>
        <c:delete val="1"/>
        <c:axPos val="b"/>
        <c:numFmt formatCode="General" sourceLinked="1"/>
        <c:majorTickMark val="none"/>
        <c:minorTickMark val="none"/>
        <c:tickLblPos val="none"/>
        <c:crossAx val="23662867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noFill/>
      <a:round/>
    </a:ln>
    <a:effectLst/>
  </c:spPr>
  <c:txPr>
    <a:bodyPr/>
    <a:lstStyle/>
    <a:p>
      <a:pPr>
        <a:defRPr/>
      </a:pPr>
      <a:endParaRPr lang="pl-PL"/>
    </a:p>
  </c:txPr>
  <c:printSettings>
    <c:headerFooter/>
    <c:pageMargins b="0.75000000000000011" l="0.70000000000000007" r="0.70000000000000007" t="0.75000000000000011" header="0.30000000000000004" footer="0.30000000000000004"/>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1400" b="0" i="0" u="none" strike="noStrike" kern="1200" baseline="0">
                <a:solidFill>
                  <a:schemeClr val="tx2">
                    <a:lumMod val="50000"/>
                  </a:schemeClr>
                </a:solidFill>
                <a:latin typeface="+mn-lt"/>
                <a:ea typeface="+mn-ea"/>
                <a:cs typeface="+mn-cs"/>
              </a:defRPr>
            </a:pPr>
            <a:r>
              <a:rPr lang="en-US" sz="1400" b="0" i="0" u="none" strike="noStrike" kern="1200" baseline="0">
                <a:solidFill>
                  <a:schemeClr val="tx2">
                    <a:lumMod val="50000"/>
                  </a:schemeClr>
                </a:solidFill>
                <a:latin typeface="+mn-lt"/>
                <a:ea typeface="+mn-ea"/>
                <a:cs typeface="+mn-cs"/>
              </a:rPr>
              <a:t>Rozkład mocy i liczby projektów w poszczególnych latach</a:t>
            </a:r>
          </a:p>
        </c:rich>
      </c:tx>
      <c:overlay val="0"/>
    </c:title>
    <c:autoTitleDeleted val="0"/>
    <c:plotArea>
      <c:layout/>
      <c:barChart>
        <c:barDir val="col"/>
        <c:grouping val="clustered"/>
        <c:varyColors val="0"/>
        <c:ser>
          <c:idx val="1"/>
          <c:order val="1"/>
          <c:tx>
            <c:strRef>
              <c:f>'Zestawienie dla województw'!$B$568:$C$568</c:f>
              <c:strCache>
                <c:ptCount val="2"/>
                <c:pt idx="0">
                  <c:v>łączna moc [MW]</c:v>
                </c:pt>
              </c:strCache>
            </c:strRef>
          </c:tx>
          <c:spPr>
            <a:solidFill>
              <a:schemeClr val="accent2">
                <a:lumMod val="40000"/>
                <a:lumOff val="60000"/>
              </a:schemeClr>
            </a:solidFill>
            <a:ln w="9525" cap="flat" cmpd="sng" algn="ctr">
              <a:noFill/>
              <a:round/>
            </a:ln>
            <a:effectLst>
              <a:outerShdw blurRad="40000" dist="20000" dir="5400000" rotWithShape="0">
                <a:srgbClr val="000000">
                  <a:alpha val="38000"/>
                </a:srgbClr>
              </a:outerShdw>
            </a:effectLst>
          </c:spPr>
          <c:invertIfNegative val="0"/>
          <c:cat>
            <c:strRef>
              <c:f>'Zestawienie dla województw'!$F$58:$P$58</c:f>
              <c:strCache>
                <c:ptCount val="11"/>
                <c:pt idx="0">
                  <c:v>2009</c:v>
                </c:pt>
                <c:pt idx="1">
                  <c:v>2010</c:v>
                </c:pt>
                <c:pt idx="2">
                  <c:v>2011</c:v>
                </c:pt>
                <c:pt idx="3">
                  <c:v>2012</c:v>
                </c:pt>
                <c:pt idx="4">
                  <c:v>2013</c:v>
                </c:pt>
                <c:pt idx="5">
                  <c:v>2014</c:v>
                </c:pt>
                <c:pt idx="6">
                  <c:v>2015</c:v>
                </c:pt>
                <c:pt idx="7">
                  <c:v>2016</c:v>
                </c:pt>
                <c:pt idx="8">
                  <c:v>2017</c:v>
                </c:pt>
                <c:pt idx="9">
                  <c:v>2018 (lipiec 2018)</c:v>
                </c:pt>
                <c:pt idx="10">
                  <c:v>NOWE lipiec 2018- marzec 2019</c:v>
                </c:pt>
              </c:strCache>
            </c:strRef>
          </c:cat>
          <c:val>
            <c:numRef>
              <c:f>'Zestawienie dla województw'!$F$568:$P$568</c:f>
              <c:numCache>
                <c:formatCode>#,##0.00</c:formatCode>
                <c:ptCount val="11"/>
                <c:pt idx="0">
                  <c:v>0</c:v>
                </c:pt>
                <c:pt idx="1">
                  <c:v>0</c:v>
                </c:pt>
                <c:pt idx="2">
                  <c:v>0</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dLbls>
        <c:gapWidth val="219"/>
        <c:axId val="236384256"/>
        <c:axId val="236629456"/>
      </c:barChart>
      <c:lineChart>
        <c:grouping val="standard"/>
        <c:varyColors val="0"/>
        <c:ser>
          <c:idx val="0"/>
          <c:order val="0"/>
          <c:tx>
            <c:strRef>
              <c:f>'Zestawienie dla województw'!$B$567:$C$567</c:f>
              <c:strCache>
                <c:ptCount val="2"/>
                <c:pt idx="0">
                  <c:v>liczba projektów</c:v>
                </c:pt>
              </c:strCache>
            </c:strRef>
          </c:tx>
          <c:spPr>
            <a:ln w="15875" cap="rnd">
              <a:solidFill>
                <a:schemeClr val="accent1"/>
              </a:solidFill>
              <a:round/>
            </a:ln>
            <a:effectLst>
              <a:outerShdw blurRad="40000" dist="20000" dir="5400000" rotWithShape="0">
                <a:srgbClr val="000000">
                  <a:alpha val="38000"/>
                </a:srgbClr>
              </a:outerShdw>
            </a:effectLst>
          </c:spPr>
          <c:marker>
            <c:symbol val="none"/>
          </c:marker>
          <c:cat>
            <c:strRef>
              <c:f>'Zestawienie dla województw'!$F$58:$P$58</c:f>
              <c:strCache>
                <c:ptCount val="11"/>
                <c:pt idx="0">
                  <c:v>2009</c:v>
                </c:pt>
                <c:pt idx="1">
                  <c:v>2010</c:v>
                </c:pt>
                <c:pt idx="2">
                  <c:v>2011</c:v>
                </c:pt>
                <c:pt idx="3">
                  <c:v>2012</c:v>
                </c:pt>
                <c:pt idx="4">
                  <c:v>2013</c:v>
                </c:pt>
                <c:pt idx="5">
                  <c:v>2014</c:v>
                </c:pt>
                <c:pt idx="6">
                  <c:v>2015</c:v>
                </c:pt>
                <c:pt idx="7">
                  <c:v>2016</c:v>
                </c:pt>
                <c:pt idx="8">
                  <c:v>2017</c:v>
                </c:pt>
                <c:pt idx="9">
                  <c:v>2018 (lipiec 2018)</c:v>
                </c:pt>
                <c:pt idx="10">
                  <c:v>NOWE lipiec 2018- marzec 2019</c:v>
                </c:pt>
              </c:strCache>
            </c:strRef>
          </c:cat>
          <c:val>
            <c:numRef>
              <c:f>'Zestawienie dla województw'!$F$567:$P$567</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smooth val="0"/>
        </c:ser>
        <c:dLbls>
          <c:showLegendKey val="0"/>
          <c:showVal val="0"/>
          <c:showCatName val="0"/>
          <c:showSerName val="0"/>
          <c:showPercent val="0"/>
          <c:showBubbleSize val="0"/>
        </c:dLbls>
        <c:marker val="1"/>
        <c:smooth val="0"/>
        <c:axId val="236385040"/>
        <c:axId val="236384648"/>
      </c:lineChart>
      <c:valAx>
        <c:axId val="236629456"/>
        <c:scaling>
          <c:orientation val="minMax"/>
        </c:scaling>
        <c:delete val="0"/>
        <c:axPos val="r"/>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r>
                  <a:rPr lang="en-US"/>
                  <a:t>moc [kw]</a:t>
                </a:r>
              </a:p>
            </c:rich>
          </c:tx>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236384256"/>
        <c:crosses val="max"/>
        <c:crossBetween val="between"/>
      </c:valAx>
      <c:catAx>
        <c:axId val="236384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236629456"/>
        <c:crosses val="autoZero"/>
        <c:auto val="1"/>
        <c:lblAlgn val="ctr"/>
        <c:lblOffset val="100"/>
        <c:noMultiLvlLbl val="0"/>
      </c:catAx>
      <c:valAx>
        <c:axId val="236384648"/>
        <c:scaling>
          <c:orientation val="minMax"/>
        </c:scaling>
        <c:delete val="0"/>
        <c:axPos val="l"/>
        <c:title>
          <c:tx>
            <c:rich>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r>
                  <a:rPr lang="en-US"/>
                  <a:t>liczba projektów</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236385040"/>
        <c:crosses val="autoZero"/>
        <c:crossBetween val="between"/>
      </c:valAx>
      <c:catAx>
        <c:axId val="236385040"/>
        <c:scaling>
          <c:orientation val="minMax"/>
        </c:scaling>
        <c:delete val="1"/>
        <c:axPos val="b"/>
        <c:numFmt formatCode="General" sourceLinked="1"/>
        <c:majorTickMark val="none"/>
        <c:minorTickMark val="none"/>
        <c:tickLblPos val="none"/>
        <c:crossAx val="23638464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noFill/>
      <a:round/>
    </a:ln>
    <a:effectLst/>
  </c:spPr>
  <c:txPr>
    <a:bodyPr/>
    <a:lstStyle/>
    <a:p>
      <a:pPr>
        <a:defRPr/>
      </a:pPr>
      <a:endParaRPr lang="pl-PL"/>
    </a:p>
  </c:txPr>
  <c:printSettings>
    <c:headerFooter/>
    <c:pageMargins b="0.75000000000000011" l="0.70000000000000007" r="0.70000000000000007" t="0.75000000000000011" header="0.30000000000000004" footer="0.30000000000000004"/>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1400" b="0" i="0" u="none" strike="noStrike" kern="1200" baseline="0">
                <a:solidFill>
                  <a:schemeClr val="tx2">
                    <a:lumMod val="50000"/>
                  </a:schemeClr>
                </a:solidFill>
                <a:latin typeface="+mn-lt"/>
                <a:ea typeface="+mn-ea"/>
                <a:cs typeface="+mn-cs"/>
              </a:defRPr>
            </a:pPr>
            <a:r>
              <a:rPr lang="en-US" sz="1400" b="0" i="0" u="none" strike="noStrike" kern="1200" baseline="0">
                <a:solidFill>
                  <a:schemeClr val="tx2">
                    <a:lumMod val="50000"/>
                  </a:schemeClr>
                </a:solidFill>
                <a:latin typeface="+mn-lt"/>
                <a:ea typeface="+mn-ea"/>
                <a:cs typeface="+mn-cs"/>
              </a:rPr>
              <a:t>Rozkład mocy i liczby projektów w poszczególnych latach</a:t>
            </a:r>
          </a:p>
        </c:rich>
      </c:tx>
      <c:overlay val="0"/>
    </c:title>
    <c:autoTitleDeleted val="0"/>
    <c:plotArea>
      <c:layout/>
      <c:barChart>
        <c:barDir val="col"/>
        <c:grouping val="clustered"/>
        <c:varyColors val="0"/>
        <c:ser>
          <c:idx val="1"/>
          <c:order val="1"/>
          <c:tx>
            <c:strRef>
              <c:f>'Zestawienie dla województw'!$B$266</c:f>
              <c:strCache>
                <c:ptCount val="1"/>
                <c:pt idx="0">
                  <c:v>łączna moc [MW]</c:v>
                </c:pt>
              </c:strCache>
            </c:strRef>
          </c:tx>
          <c:spPr>
            <a:solidFill>
              <a:schemeClr val="accent2">
                <a:lumMod val="40000"/>
                <a:lumOff val="60000"/>
              </a:schemeClr>
            </a:solidFill>
            <a:ln w="9525" cap="flat" cmpd="sng" algn="ctr">
              <a:noFill/>
              <a:round/>
            </a:ln>
            <a:effectLst>
              <a:outerShdw blurRad="40000" dist="20000" dir="5400000" rotWithShape="0">
                <a:srgbClr val="000000">
                  <a:alpha val="38000"/>
                </a:srgbClr>
              </a:outerShdw>
            </a:effectLst>
          </c:spPr>
          <c:invertIfNegative val="0"/>
          <c:cat>
            <c:strRef>
              <c:f>'Zestawienie dla województw'!$D$58:$P$58</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 (lipiec 2018)</c:v>
                </c:pt>
                <c:pt idx="12">
                  <c:v>NOWE lipiec 2018- marzec 2019</c:v>
                </c:pt>
              </c:strCache>
            </c:strRef>
          </c:cat>
          <c:val>
            <c:numRef>
              <c:f>'Zestawienie dla województw'!$D$266:$P$266</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gapWidth val="219"/>
        <c:axId val="236386216"/>
        <c:axId val="236385824"/>
      </c:barChart>
      <c:lineChart>
        <c:grouping val="standard"/>
        <c:varyColors val="0"/>
        <c:ser>
          <c:idx val="0"/>
          <c:order val="0"/>
          <c:tx>
            <c:strRef>
              <c:f>'Zestawienie dla województw'!$B$265</c:f>
              <c:strCache>
                <c:ptCount val="1"/>
                <c:pt idx="0">
                  <c:v>liczba projektów</c:v>
                </c:pt>
              </c:strCache>
            </c:strRef>
          </c:tx>
          <c:spPr>
            <a:ln w="15875" cap="rnd">
              <a:solidFill>
                <a:schemeClr val="accent1"/>
              </a:solidFill>
              <a:round/>
            </a:ln>
            <a:effectLst>
              <a:outerShdw blurRad="40000" dist="20000" dir="5400000" rotWithShape="0">
                <a:srgbClr val="000000">
                  <a:alpha val="38000"/>
                </a:srgbClr>
              </a:outerShdw>
            </a:effectLst>
          </c:spPr>
          <c:marker>
            <c:symbol val="none"/>
          </c:marker>
          <c:cat>
            <c:strRef>
              <c:f>'Zestawienie dla województw'!$D$58:$P$58</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 (lipiec 2018)</c:v>
                </c:pt>
                <c:pt idx="12">
                  <c:v>NOWE lipiec 2018- marzec 2019</c:v>
                </c:pt>
              </c:strCache>
            </c:strRef>
          </c:cat>
          <c:val>
            <c:numRef>
              <c:f>'Zestawienie dla województw'!$D$265:$P$265</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dLbls>
          <c:showLegendKey val="0"/>
          <c:showVal val="0"/>
          <c:showCatName val="0"/>
          <c:showSerName val="0"/>
          <c:showPercent val="0"/>
          <c:showBubbleSize val="0"/>
        </c:dLbls>
        <c:marker val="1"/>
        <c:smooth val="0"/>
        <c:axId val="236387000"/>
        <c:axId val="236386608"/>
      </c:lineChart>
      <c:valAx>
        <c:axId val="236385824"/>
        <c:scaling>
          <c:orientation val="minMax"/>
        </c:scaling>
        <c:delete val="0"/>
        <c:axPos val="r"/>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r>
                  <a:rPr lang="en-US"/>
                  <a:t>moc [kw]</a:t>
                </a:r>
              </a:p>
            </c:rich>
          </c:tx>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236386216"/>
        <c:crosses val="max"/>
        <c:crossBetween val="between"/>
      </c:valAx>
      <c:catAx>
        <c:axId val="236386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236385824"/>
        <c:crosses val="autoZero"/>
        <c:auto val="1"/>
        <c:lblAlgn val="ctr"/>
        <c:lblOffset val="100"/>
        <c:noMultiLvlLbl val="0"/>
      </c:catAx>
      <c:valAx>
        <c:axId val="236386608"/>
        <c:scaling>
          <c:orientation val="minMax"/>
        </c:scaling>
        <c:delete val="0"/>
        <c:axPos val="l"/>
        <c:title>
          <c:tx>
            <c:rich>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r>
                  <a:rPr lang="en-US"/>
                  <a:t>liczba projektów</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236387000"/>
        <c:crosses val="autoZero"/>
        <c:crossBetween val="between"/>
      </c:valAx>
      <c:catAx>
        <c:axId val="236387000"/>
        <c:scaling>
          <c:orientation val="minMax"/>
        </c:scaling>
        <c:delete val="1"/>
        <c:axPos val="b"/>
        <c:numFmt formatCode="General" sourceLinked="1"/>
        <c:majorTickMark val="none"/>
        <c:minorTickMark val="none"/>
        <c:tickLblPos val="none"/>
        <c:crossAx val="23638660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noFill/>
      <a:round/>
    </a:ln>
    <a:effectLst/>
  </c:spPr>
  <c:txPr>
    <a:bodyPr/>
    <a:lstStyle/>
    <a:p>
      <a:pPr>
        <a:defRPr/>
      </a:pPr>
      <a:endParaRPr lang="pl-PL"/>
    </a:p>
  </c:txPr>
  <c:printSettings>
    <c:headerFooter/>
    <c:pageMargins b="0.75000000000000011" l="0.70000000000000007" r="0.70000000000000007" t="0.75000000000000011" header="0.30000000000000004" footer="0.30000000000000004"/>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l-PL"/>
              <a:t>Rozkład</a:t>
            </a:r>
            <a:r>
              <a:rPr lang="pl-PL" baseline="0"/>
              <a:t> liczby projektów z wyróżnieniem na projekty aktualne, nowe oraz ukończone</a:t>
            </a:r>
            <a:endParaRPr lang="pl-P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l-PL"/>
        </a:p>
      </c:txPr>
    </c:title>
    <c:autoTitleDeleted val="0"/>
    <c:plotArea>
      <c:layout/>
      <c:barChart>
        <c:barDir val="col"/>
        <c:grouping val="stacked"/>
        <c:varyColors val="0"/>
        <c:ser>
          <c:idx val="0"/>
          <c:order val="0"/>
          <c:tx>
            <c:strRef>
              <c:f>'Zestawienie dla województw'!$G$6</c:f>
              <c:strCache>
                <c:ptCount val="1"/>
                <c:pt idx="0">
                  <c:v>Liczba projektów aktualnych</c:v>
                </c:pt>
              </c:strCache>
            </c:strRef>
          </c:tx>
          <c:spPr>
            <a:solidFill>
              <a:schemeClr val="accent1"/>
            </a:solidFill>
            <a:ln>
              <a:noFill/>
            </a:ln>
            <a:effectLst/>
          </c:spPr>
          <c:invertIfNegative val="0"/>
          <c:cat>
            <c:strRef>
              <c:f>'Zestawienie dla województw'!$D$7:$E$22</c:f>
              <c:strCache>
                <c:ptCount val="16"/>
                <c:pt idx="0">
                  <c:v>zachodniopomorskie</c:v>
                </c:pt>
                <c:pt idx="1">
                  <c:v>pomorskie</c:v>
                </c:pt>
                <c:pt idx="2">
                  <c:v>kujawsko-pomorskie</c:v>
                </c:pt>
                <c:pt idx="3">
                  <c:v>warmińsko-mazurskie</c:v>
                </c:pt>
                <c:pt idx="4">
                  <c:v>podlaskie</c:v>
                </c:pt>
                <c:pt idx="5">
                  <c:v>lubuskie</c:v>
                </c:pt>
                <c:pt idx="6">
                  <c:v>wielkopolskie</c:v>
                </c:pt>
                <c:pt idx="7">
                  <c:v>łódzkie</c:v>
                </c:pt>
                <c:pt idx="8">
                  <c:v>mazowieckie</c:v>
                </c:pt>
                <c:pt idx="9">
                  <c:v>lubelskie</c:v>
                </c:pt>
                <c:pt idx="10">
                  <c:v>dolnośląskie</c:v>
                </c:pt>
                <c:pt idx="11">
                  <c:v>opolskie</c:v>
                </c:pt>
                <c:pt idx="12">
                  <c:v>śląskie</c:v>
                </c:pt>
                <c:pt idx="13">
                  <c:v>świętokrzyskie</c:v>
                </c:pt>
                <c:pt idx="14">
                  <c:v>małopolskie</c:v>
                </c:pt>
                <c:pt idx="15">
                  <c:v>podkarpackie</c:v>
                </c:pt>
              </c:strCache>
            </c:strRef>
          </c:cat>
          <c:val>
            <c:numRef>
              <c:f>'Zestawienie dla województw'!$G$7:$G$22</c:f>
              <c:numCache>
                <c:formatCode>General</c:formatCode>
                <c:ptCount val="1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numCache>
            </c:numRef>
          </c:val>
        </c:ser>
        <c:ser>
          <c:idx val="1"/>
          <c:order val="1"/>
          <c:tx>
            <c:strRef>
              <c:f>'Zestawienie dla województw'!$H$6</c:f>
              <c:strCache>
                <c:ptCount val="1"/>
                <c:pt idx="0">
                  <c:v>Liczba nowych projektów</c:v>
                </c:pt>
              </c:strCache>
            </c:strRef>
          </c:tx>
          <c:spPr>
            <a:solidFill>
              <a:schemeClr val="accent2"/>
            </a:solidFill>
            <a:ln>
              <a:noFill/>
            </a:ln>
            <a:effectLst/>
          </c:spPr>
          <c:invertIfNegative val="0"/>
          <c:cat>
            <c:strRef>
              <c:f>'Zestawienie dla województw'!$D$7:$E$22</c:f>
              <c:strCache>
                <c:ptCount val="16"/>
                <c:pt idx="0">
                  <c:v>zachodniopomorskie</c:v>
                </c:pt>
                <c:pt idx="1">
                  <c:v>pomorskie</c:v>
                </c:pt>
                <c:pt idx="2">
                  <c:v>kujawsko-pomorskie</c:v>
                </c:pt>
                <c:pt idx="3">
                  <c:v>warmińsko-mazurskie</c:v>
                </c:pt>
                <c:pt idx="4">
                  <c:v>podlaskie</c:v>
                </c:pt>
                <c:pt idx="5">
                  <c:v>lubuskie</c:v>
                </c:pt>
                <c:pt idx="6">
                  <c:v>wielkopolskie</c:v>
                </c:pt>
                <c:pt idx="7">
                  <c:v>łódzkie</c:v>
                </c:pt>
                <c:pt idx="8">
                  <c:v>mazowieckie</c:v>
                </c:pt>
                <c:pt idx="9">
                  <c:v>lubelskie</c:v>
                </c:pt>
                <c:pt idx="10">
                  <c:v>dolnośląskie</c:v>
                </c:pt>
                <c:pt idx="11">
                  <c:v>opolskie</c:v>
                </c:pt>
                <c:pt idx="12">
                  <c:v>śląskie</c:v>
                </c:pt>
                <c:pt idx="13">
                  <c:v>świętokrzyskie</c:v>
                </c:pt>
                <c:pt idx="14">
                  <c:v>małopolskie</c:v>
                </c:pt>
                <c:pt idx="15">
                  <c:v>podkarpackie</c:v>
                </c:pt>
              </c:strCache>
            </c:strRef>
          </c:cat>
          <c:val>
            <c:numRef>
              <c:f>'Zestawienie dla województw'!$H$7:$H$22</c:f>
              <c:numCache>
                <c:formatCode>General</c:formatCode>
                <c:ptCount val="16"/>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numCache>
            </c:numRef>
          </c:val>
        </c:ser>
        <c:ser>
          <c:idx val="2"/>
          <c:order val="2"/>
          <c:tx>
            <c:strRef>
              <c:f>'Zestawienie dla województw'!$I$6</c:f>
              <c:strCache>
                <c:ptCount val="1"/>
                <c:pt idx="0">
                  <c:v>Liczba projektów zakończonych</c:v>
                </c:pt>
              </c:strCache>
            </c:strRef>
          </c:tx>
          <c:spPr>
            <a:solidFill>
              <a:schemeClr val="accent3"/>
            </a:solidFill>
            <a:ln>
              <a:noFill/>
            </a:ln>
            <a:effectLst/>
          </c:spPr>
          <c:invertIfNegative val="0"/>
          <c:cat>
            <c:strRef>
              <c:f>'Zestawienie dla województw'!$D$7:$E$22</c:f>
              <c:strCache>
                <c:ptCount val="16"/>
                <c:pt idx="0">
                  <c:v>zachodniopomorskie</c:v>
                </c:pt>
                <c:pt idx="1">
                  <c:v>pomorskie</c:v>
                </c:pt>
                <c:pt idx="2">
                  <c:v>kujawsko-pomorskie</c:v>
                </c:pt>
                <c:pt idx="3">
                  <c:v>warmińsko-mazurskie</c:v>
                </c:pt>
                <c:pt idx="4">
                  <c:v>podlaskie</c:v>
                </c:pt>
                <c:pt idx="5">
                  <c:v>lubuskie</c:v>
                </c:pt>
                <c:pt idx="6">
                  <c:v>wielkopolskie</c:v>
                </c:pt>
                <c:pt idx="7">
                  <c:v>łódzkie</c:v>
                </c:pt>
                <c:pt idx="8">
                  <c:v>mazowieckie</c:v>
                </c:pt>
                <c:pt idx="9">
                  <c:v>lubelskie</c:v>
                </c:pt>
                <c:pt idx="10">
                  <c:v>dolnośląskie</c:v>
                </c:pt>
                <c:pt idx="11">
                  <c:v>opolskie</c:v>
                </c:pt>
                <c:pt idx="12">
                  <c:v>śląskie</c:v>
                </c:pt>
                <c:pt idx="13">
                  <c:v>świętokrzyskie</c:v>
                </c:pt>
                <c:pt idx="14">
                  <c:v>małopolskie</c:v>
                </c:pt>
                <c:pt idx="15">
                  <c:v>podkarpackie</c:v>
                </c:pt>
              </c:strCache>
            </c:strRef>
          </c:cat>
          <c:val>
            <c:numRef>
              <c:f>'Zestawienie dla województw'!$I$7:$I$22</c:f>
              <c:numCache>
                <c:formatCode>General</c:formatCode>
                <c:ptCount val="1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numCache>
            </c:numRef>
          </c:val>
        </c:ser>
        <c:dLbls>
          <c:showLegendKey val="0"/>
          <c:showVal val="0"/>
          <c:showCatName val="0"/>
          <c:showSerName val="0"/>
          <c:showPercent val="0"/>
          <c:showBubbleSize val="0"/>
        </c:dLbls>
        <c:gapWidth val="150"/>
        <c:overlap val="100"/>
        <c:axId val="236387784"/>
        <c:axId val="236873680"/>
      </c:barChart>
      <c:catAx>
        <c:axId val="236387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36873680"/>
        <c:crosses val="autoZero"/>
        <c:auto val="1"/>
        <c:lblAlgn val="ctr"/>
        <c:lblOffset val="100"/>
        <c:noMultiLvlLbl val="0"/>
      </c:catAx>
      <c:valAx>
        <c:axId val="2368736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363877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noFill/>
      <a:round/>
    </a:ln>
    <a:effectLst/>
  </c:spPr>
  <c:txPr>
    <a:bodyPr/>
    <a:lstStyle/>
    <a:p>
      <a:pPr>
        <a:defRPr/>
      </a:pPr>
      <a:endParaRPr lang="pl-PL"/>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Rozkład sumarycznej mocy projektów z wyróżnieniem na projekty aktualne, nowe oraz ukończone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l-PL"/>
        </a:p>
      </c:txPr>
    </c:title>
    <c:autoTitleDeleted val="0"/>
    <c:plotArea>
      <c:layout/>
      <c:barChart>
        <c:barDir val="col"/>
        <c:grouping val="stacked"/>
        <c:varyColors val="0"/>
        <c:ser>
          <c:idx val="0"/>
          <c:order val="0"/>
          <c:tx>
            <c:strRef>
              <c:f>'Zestawienie dla województw'!$T$30</c:f>
              <c:strCache>
                <c:ptCount val="1"/>
                <c:pt idx="0">
                  <c:v>Moc przyłączeniowa starych projektów [MW]</c:v>
                </c:pt>
              </c:strCache>
            </c:strRef>
          </c:tx>
          <c:spPr>
            <a:solidFill>
              <a:schemeClr val="accent1"/>
            </a:solidFill>
            <a:ln>
              <a:noFill/>
            </a:ln>
            <a:effectLst/>
          </c:spPr>
          <c:invertIfNegative val="0"/>
          <c:cat>
            <c:strRef>
              <c:f>'Zestawienie dla województw'!$R$31:$S$46</c:f>
              <c:strCache>
                <c:ptCount val="16"/>
                <c:pt idx="0">
                  <c:v>zachodniopomorskie</c:v>
                </c:pt>
                <c:pt idx="1">
                  <c:v>pomorskie</c:v>
                </c:pt>
                <c:pt idx="2">
                  <c:v>kujawsko-pomorskie</c:v>
                </c:pt>
                <c:pt idx="3">
                  <c:v>warmińsko-mazurskie</c:v>
                </c:pt>
                <c:pt idx="4">
                  <c:v>podlaskie</c:v>
                </c:pt>
                <c:pt idx="5">
                  <c:v>lubuskie</c:v>
                </c:pt>
                <c:pt idx="6">
                  <c:v>wielkopolskie</c:v>
                </c:pt>
                <c:pt idx="7">
                  <c:v>łódzkie</c:v>
                </c:pt>
                <c:pt idx="8">
                  <c:v>mazowieckie</c:v>
                </c:pt>
                <c:pt idx="9">
                  <c:v>lubelskie</c:v>
                </c:pt>
                <c:pt idx="10">
                  <c:v>dolnośląskie</c:v>
                </c:pt>
                <c:pt idx="11">
                  <c:v>opolskie</c:v>
                </c:pt>
                <c:pt idx="12">
                  <c:v>śląskie</c:v>
                </c:pt>
                <c:pt idx="13">
                  <c:v>świętokrzyskie</c:v>
                </c:pt>
                <c:pt idx="14">
                  <c:v>małopolskie</c:v>
                </c:pt>
                <c:pt idx="15">
                  <c:v>podkarpackie</c:v>
                </c:pt>
              </c:strCache>
            </c:strRef>
          </c:cat>
          <c:val>
            <c:numRef>
              <c:f>'Zestawienie dla województw'!$T$31:$T$46</c:f>
              <c:numCache>
                <c:formatCode>0.00</c:formatCode>
                <c:ptCount val="16"/>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numCache>
            </c:numRef>
          </c:val>
        </c:ser>
        <c:ser>
          <c:idx val="1"/>
          <c:order val="1"/>
          <c:tx>
            <c:strRef>
              <c:f>'Zestawienie dla województw'!$U$30</c:f>
              <c:strCache>
                <c:ptCount val="1"/>
                <c:pt idx="0">
                  <c:v>Moc przyłączeniowa nowych projektów [MW]</c:v>
                </c:pt>
              </c:strCache>
            </c:strRef>
          </c:tx>
          <c:spPr>
            <a:solidFill>
              <a:schemeClr val="accent2"/>
            </a:solidFill>
            <a:ln>
              <a:noFill/>
            </a:ln>
            <a:effectLst/>
          </c:spPr>
          <c:invertIfNegative val="0"/>
          <c:cat>
            <c:strRef>
              <c:f>'Zestawienie dla województw'!$R$31:$S$46</c:f>
              <c:strCache>
                <c:ptCount val="16"/>
                <c:pt idx="0">
                  <c:v>zachodniopomorskie</c:v>
                </c:pt>
                <c:pt idx="1">
                  <c:v>pomorskie</c:v>
                </c:pt>
                <c:pt idx="2">
                  <c:v>kujawsko-pomorskie</c:v>
                </c:pt>
                <c:pt idx="3">
                  <c:v>warmińsko-mazurskie</c:v>
                </c:pt>
                <c:pt idx="4">
                  <c:v>podlaskie</c:v>
                </c:pt>
                <c:pt idx="5">
                  <c:v>lubuskie</c:v>
                </c:pt>
                <c:pt idx="6">
                  <c:v>wielkopolskie</c:v>
                </c:pt>
                <c:pt idx="7">
                  <c:v>łódzkie</c:v>
                </c:pt>
                <c:pt idx="8">
                  <c:v>mazowieckie</c:v>
                </c:pt>
                <c:pt idx="9">
                  <c:v>lubelskie</c:v>
                </c:pt>
                <c:pt idx="10">
                  <c:v>dolnośląskie</c:v>
                </c:pt>
                <c:pt idx="11">
                  <c:v>opolskie</c:v>
                </c:pt>
                <c:pt idx="12">
                  <c:v>śląskie</c:v>
                </c:pt>
                <c:pt idx="13">
                  <c:v>świętokrzyskie</c:v>
                </c:pt>
                <c:pt idx="14">
                  <c:v>małopolskie</c:v>
                </c:pt>
                <c:pt idx="15">
                  <c:v>podkarpackie</c:v>
                </c:pt>
              </c:strCache>
            </c:strRef>
          </c:cat>
          <c:val>
            <c:numRef>
              <c:f>'Zestawienie dla województw'!$U$31:$U$46</c:f>
              <c:numCache>
                <c:formatCode>0.00</c:formatCode>
                <c:ptCount val="16"/>
                <c:pt idx="0">
                  <c:v>20</c:v>
                </c:pt>
                <c:pt idx="1">
                  <c:v>20</c:v>
                </c:pt>
                <c:pt idx="2">
                  <c:v>20</c:v>
                </c:pt>
                <c:pt idx="3">
                  <c:v>20</c:v>
                </c:pt>
                <c:pt idx="4">
                  <c:v>20</c:v>
                </c:pt>
                <c:pt idx="5">
                  <c:v>20</c:v>
                </c:pt>
                <c:pt idx="6">
                  <c:v>20</c:v>
                </c:pt>
                <c:pt idx="7">
                  <c:v>20</c:v>
                </c:pt>
                <c:pt idx="8">
                  <c:v>20</c:v>
                </c:pt>
                <c:pt idx="9">
                  <c:v>20</c:v>
                </c:pt>
                <c:pt idx="10">
                  <c:v>20</c:v>
                </c:pt>
                <c:pt idx="11">
                  <c:v>20</c:v>
                </c:pt>
                <c:pt idx="12">
                  <c:v>20</c:v>
                </c:pt>
                <c:pt idx="13">
                  <c:v>20</c:v>
                </c:pt>
                <c:pt idx="14">
                  <c:v>20</c:v>
                </c:pt>
                <c:pt idx="15">
                  <c:v>20</c:v>
                </c:pt>
              </c:numCache>
            </c:numRef>
          </c:val>
        </c:ser>
        <c:ser>
          <c:idx val="2"/>
          <c:order val="2"/>
          <c:tx>
            <c:strRef>
              <c:f>'Zestawienie dla województw'!$V$30</c:f>
              <c:strCache>
                <c:ptCount val="1"/>
                <c:pt idx="0">
                  <c:v>Moc przyłączeniowa projektów zakończonych [MW]</c:v>
                </c:pt>
              </c:strCache>
            </c:strRef>
          </c:tx>
          <c:spPr>
            <a:solidFill>
              <a:schemeClr val="accent3"/>
            </a:solidFill>
            <a:ln>
              <a:noFill/>
            </a:ln>
            <a:effectLst/>
          </c:spPr>
          <c:invertIfNegative val="0"/>
          <c:cat>
            <c:strRef>
              <c:f>'Zestawienie dla województw'!$R$31:$S$46</c:f>
              <c:strCache>
                <c:ptCount val="16"/>
                <c:pt idx="0">
                  <c:v>zachodniopomorskie</c:v>
                </c:pt>
                <c:pt idx="1">
                  <c:v>pomorskie</c:v>
                </c:pt>
                <c:pt idx="2">
                  <c:v>kujawsko-pomorskie</c:v>
                </c:pt>
                <c:pt idx="3">
                  <c:v>warmińsko-mazurskie</c:v>
                </c:pt>
                <c:pt idx="4">
                  <c:v>podlaskie</c:v>
                </c:pt>
                <c:pt idx="5">
                  <c:v>lubuskie</c:v>
                </c:pt>
                <c:pt idx="6">
                  <c:v>wielkopolskie</c:v>
                </c:pt>
                <c:pt idx="7">
                  <c:v>łódzkie</c:v>
                </c:pt>
                <c:pt idx="8">
                  <c:v>mazowieckie</c:v>
                </c:pt>
                <c:pt idx="9">
                  <c:v>lubelskie</c:v>
                </c:pt>
                <c:pt idx="10">
                  <c:v>dolnośląskie</c:v>
                </c:pt>
                <c:pt idx="11">
                  <c:v>opolskie</c:v>
                </c:pt>
                <c:pt idx="12">
                  <c:v>śląskie</c:v>
                </c:pt>
                <c:pt idx="13">
                  <c:v>świętokrzyskie</c:v>
                </c:pt>
                <c:pt idx="14">
                  <c:v>małopolskie</c:v>
                </c:pt>
                <c:pt idx="15">
                  <c:v>podkarpackie</c:v>
                </c:pt>
              </c:strCache>
            </c:strRef>
          </c:cat>
          <c:val>
            <c:numRef>
              <c:f>'Zestawienie dla województw'!$V$31:$V$46</c:f>
              <c:numCache>
                <c:formatCode>0.00</c:formatCode>
                <c:ptCount val="16"/>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numCache>
            </c:numRef>
          </c:val>
        </c:ser>
        <c:dLbls>
          <c:showLegendKey val="0"/>
          <c:showVal val="0"/>
          <c:showCatName val="0"/>
          <c:showSerName val="0"/>
          <c:showPercent val="0"/>
          <c:showBubbleSize val="0"/>
        </c:dLbls>
        <c:gapWidth val="150"/>
        <c:overlap val="100"/>
        <c:axId val="236874464"/>
        <c:axId val="236874856"/>
      </c:barChart>
      <c:catAx>
        <c:axId val="236874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36874856"/>
        <c:crosses val="autoZero"/>
        <c:auto val="1"/>
        <c:lblAlgn val="ctr"/>
        <c:lblOffset val="100"/>
        <c:noMultiLvlLbl val="0"/>
      </c:catAx>
      <c:valAx>
        <c:axId val="23687485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368744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noFill/>
      <a:round/>
    </a:ln>
    <a:effectLst/>
  </c:spPr>
  <c:txPr>
    <a:bodyPr/>
    <a:lstStyle/>
    <a:p>
      <a:pPr>
        <a:defRPr/>
      </a:pPr>
      <a:endParaRPr lang="pl-PL"/>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r>
              <a:rPr lang="pl-PL" sz="1200" b="0"/>
              <a:t>Rozkład liczby projektów aktualnych oraz ukończonych w poszczególnych latach </a:t>
            </a:r>
          </a:p>
        </c:rich>
      </c:tx>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endParaRPr lang="pl-PL"/>
        </a:p>
      </c:txPr>
    </c:title>
    <c:autoTitleDeleted val="0"/>
    <c:plotArea>
      <c:layout/>
      <c:barChart>
        <c:barDir val="col"/>
        <c:grouping val="stacked"/>
        <c:varyColors val="0"/>
        <c:ser>
          <c:idx val="0"/>
          <c:order val="0"/>
          <c:tx>
            <c:strRef>
              <c:f>'Zestawienie dla województw'!$T$57</c:f>
              <c:strCache>
                <c:ptCount val="1"/>
                <c:pt idx="0">
                  <c:v>Projekty aktualne</c:v>
                </c:pt>
              </c:strCache>
            </c:strRef>
          </c:tx>
          <c:spPr>
            <a:solidFill>
              <a:schemeClr val="accent1">
                <a:alpha val="70000"/>
              </a:schemeClr>
            </a:solidFill>
            <a:ln>
              <a:noFill/>
            </a:ln>
            <a:effectLst/>
          </c:spPr>
          <c:invertIfNegative val="0"/>
          <c:cat>
            <c:strRef>
              <c:f>'Zestawienie dla województw'!$D$58:$P$58</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 (lipiec 2018)</c:v>
                </c:pt>
                <c:pt idx="12">
                  <c:v>NOWE lipiec 2018- marzec 2019</c:v>
                </c:pt>
              </c:strCache>
            </c:strRef>
          </c:cat>
          <c:val>
            <c:numRef>
              <c:f>'Zestawienie dla województw'!$D$69:$P$69</c:f>
              <c:numCache>
                <c:formatCode>0</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val>
        </c:ser>
        <c:ser>
          <c:idx val="1"/>
          <c:order val="1"/>
          <c:tx>
            <c:strRef>
              <c:f>'Zestawienie dla województw'!$S$57</c:f>
              <c:strCache>
                <c:ptCount val="1"/>
                <c:pt idx="0">
                  <c:v>Projekty ukończone</c:v>
                </c:pt>
              </c:strCache>
            </c:strRef>
          </c:tx>
          <c:spPr>
            <a:solidFill>
              <a:schemeClr val="accent2">
                <a:alpha val="70000"/>
              </a:schemeClr>
            </a:solidFill>
            <a:ln>
              <a:noFill/>
            </a:ln>
            <a:effectLst/>
          </c:spPr>
          <c:invertIfNegative val="0"/>
          <c:cat>
            <c:strRef>
              <c:f>'Zestawienie dla województw'!$D$58:$P$58</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 (lipiec 2018)</c:v>
                </c:pt>
                <c:pt idx="12">
                  <c:v>NOWE lipiec 2018- marzec 2019</c:v>
                </c:pt>
              </c:strCache>
            </c:strRef>
          </c:cat>
          <c:val>
            <c:numRef>
              <c:f>'Zestawienie dla województw'!$D$71:$O$71</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dLbls>
          <c:showLegendKey val="0"/>
          <c:showVal val="0"/>
          <c:showCatName val="0"/>
          <c:showSerName val="0"/>
          <c:showPercent val="0"/>
          <c:showBubbleSize val="0"/>
        </c:dLbls>
        <c:gapWidth val="50"/>
        <c:overlap val="100"/>
        <c:axId val="236876032"/>
        <c:axId val="236876424"/>
      </c:barChart>
      <c:catAx>
        <c:axId val="236876032"/>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36876424"/>
        <c:crosses val="autoZero"/>
        <c:auto val="1"/>
        <c:lblAlgn val="ctr"/>
        <c:lblOffset val="100"/>
        <c:noMultiLvlLbl val="0"/>
      </c:catAx>
      <c:valAx>
        <c:axId val="236876424"/>
        <c:scaling>
          <c:orientation val="minMax"/>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368760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noFill/>
      <a:round/>
    </a:ln>
    <a:effectLst/>
  </c:spPr>
  <c:txPr>
    <a:bodyPr/>
    <a:lstStyle/>
    <a:p>
      <a:pPr>
        <a:defRPr/>
      </a:pPr>
      <a:endParaRPr lang="pl-PL"/>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cap="all" spc="50" baseline="0">
                <a:solidFill>
                  <a:schemeClr val="tx1">
                    <a:lumMod val="65000"/>
                    <a:lumOff val="35000"/>
                  </a:schemeClr>
                </a:solidFill>
                <a:latin typeface="+mn-lt"/>
                <a:ea typeface="+mn-ea"/>
                <a:cs typeface="+mn-cs"/>
              </a:defRPr>
            </a:pPr>
            <a:r>
              <a:rPr lang="en-US" sz="1200" b="0"/>
              <a:t>Rozkład liczby projektów aktualnych oraz ukończonych w poszczególnych latach </a:t>
            </a:r>
          </a:p>
        </c:rich>
      </c:tx>
      <c:overlay val="0"/>
      <c:spPr>
        <a:noFill/>
        <a:ln>
          <a:noFill/>
        </a:ln>
        <a:effectLst/>
      </c:spPr>
      <c:txPr>
        <a:bodyPr rot="0" spcFirstLastPara="1" vertOverflow="ellipsis" vert="horz" wrap="square" anchor="ctr" anchorCtr="1"/>
        <a:lstStyle/>
        <a:p>
          <a:pPr>
            <a:defRPr sz="1200" b="0" i="0" u="none" strike="noStrike" kern="1200" cap="all" spc="50" baseline="0">
              <a:solidFill>
                <a:schemeClr val="tx1">
                  <a:lumMod val="65000"/>
                  <a:lumOff val="35000"/>
                </a:schemeClr>
              </a:solidFill>
              <a:latin typeface="+mn-lt"/>
              <a:ea typeface="+mn-ea"/>
              <a:cs typeface="+mn-cs"/>
            </a:defRPr>
          </a:pPr>
          <a:endParaRPr lang="pl-PL"/>
        </a:p>
      </c:txPr>
    </c:title>
    <c:autoTitleDeleted val="0"/>
    <c:plotArea>
      <c:layout/>
      <c:barChart>
        <c:barDir val="col"/>
        <c:grouping val="stacked"/>
        <c:varyColors val="0"/>
        <c:ser>
          <c:idx val="0"/>
          <c:order val="0"/>
          <c:tx>
            <c:strRef>
              <c:f>'Zestawienie dla województw'!$T$57</c:f>
              <c:strCache>
                <c:ptCount val="1"/>
                <c:pt idx="0">
                  <c:v>Projekty aktualne</c:v>
                </c:pt>
              </c:strCache>
            </c:strRef>
          </c:tx>
          <c:spPr>
            <a:solidFill>
              <a:schemeClr val="accent1">
                <a:alpha val="70000"/>
              </a:schemeClr>
            </a:solidFill>
            <a:ln>
              <a:noFill/>
            </a:ln>
            <a:effectLst/>
          </c:spPr>
          <c:invertIfNegative val="0"/>
          <c:cat>
            <c:strRef>
              <c:f>'Zestawienie dla województw'!$D$89:$P$89</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 (lipiec 2018)</c:v>
                </c:pt>
                <c:pt idx="12">
                  <c:v>NOWE lipiec 2018- marzec 2019</c:v>
                </c:pt>
              </c:strCache>
            </c:strRef>
          </c:cat>
          <c:val>
            <c:numRef>
              <c:f>'Zestawienie dla województw'!$D$100:$P$100</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strRef>
              <c:f>'Zestawienie dla województw'!$S$57</c:f>
              <c:strCache>
                <c:ptCount val="1"/>
                <c:pt idx="0">
                  <c:v>Projekty ukończone</c:v>
                </c:pt>
              </c:strCache>
            </c:strRef>
          </c:tx>
          <c:spPr>
            <a:solidFill>
              <a:schemeClr val="accent2">
                <a:alpha val="70000"/>
              </a:schemeClr>
            </a:solidFill>
            <a:ln>
              <a:noFill/>
            </a:ln>
            <a:effectLst/>
          </c:spPr>
          <c:invertIfNegative val="0"/>
          <c:cat>
            <c:strRef>
              <c:f>'Zestawienie dla województw'!$D$89:$P$89</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 (lipiec 2018)</c:v>
                </c:pt>
                <c:pt idx="12">
                  <c:v>NOWE lipiec 2018- marzec 2019</c:v>
                </c:pt>
              </c:strCache>
            </c:strRef>
          </c:cat>
          <c:val>
            <c:numRef>
              <c:f>'Zestawienie dla województw'!$D$102:$O$102</c:f>
              <c:numCache>
                <c:formatCode>General</c:formatCode>
                <c:ptCount val="12"/>
              </c:numCache>
            </c:numRef>
          </c:val>
        </c:ser>
        <c:dLbls>
          <c:showLegendKey val="0"/>
          <c:showVal val="0"/>
          <c:showCatName val="0"/>
          <c:showSerName val="0"/>
          <c:showPercent val="0"/>
          <c:showBubbleSize val="0"/>
        </c:dLbls>
        <c:gapWidth val="50"/>
        <c:overlap val="100"/>
        <c:axId val="236876816"/>
        <c:axId val="236877208"/>
      </c:barChart>
      <c:catAx>
        <c:axId val="236876816"/>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36877208"/>
        <c:crosses val="autoZero"/>
        <c:auto val="1"/>
        <c:lblAlgn val="ctr"/>
        <c:lblOffset val="100"/>
        <c:noMultiLvlLbl val="0"/>
      </c:catAx>
      <c:valAx>
        <c:axId val="236877208"/>
        <c:scaling>
          <c:orientation val="minMax"/>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36876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noFill/>
      <a:round/>
    </a:ln>
    <a:effectLst/>
  </c:spPr>
  <c:txPr>
    <a:bodyPr/>
    <a:lstStyle/>
    <a:p>
      <a:pPr>
        <a:defRPr/>
      </a:pPr>
      <a:endParaRPr lang="pl-P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0" i="0" baseline="0">
                <a:effectLst/>
              </a:rPr>
              <a:t>Rozkład liczby</a:t>
            </a:r>
            <a:r>
              <a:rPr lang="pl-PL" sz="1800" b="0" i="0" baseline="0">
                <a:effectLst/>
              </a:rPr>
              <a:t> wszytskich aktualnych</a:t>
            </a:r>
            <a:r>
              <a:rPr lang="en-US" sz="1800" b="0" i="0" baseline="0">
                <a:effectLst/>
              </a:rPr>
              <a:t> projektów w poszczególnych województwach</a:t>
            </a:r>
            <a:r>
              <a:rPr lang="pl-PL" sz="1800" b="0" i="0" baseline="0">
                <a:effectLst/>
              </a:rPr>
              <a:t> z wyróżnieniem instalacji nowych</a:t>
            </a:r>
            <a:r>
              <a:rPr lang="en-US" sz="1800" b="0" i="0" baseline="0">
                <a:effectLst/>
              </a:rPr>
              <a:t> </a:t>
            </a:r>
            <a:endParaRPr lang="pl-P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l-PL"/>
        </a:p>
      </c:txPr>
    </c:title>
    <c:autoTitleDeleted val="0"/>
    <c:plotArea>
      <c:layout/>
      <c:barChart>
        <c:barDir val="col"/>
        <c:grouping val="percentStacked"/>
        <c:varyColors val="0"/>
        <c:ser>
          <c:idx val="0"/>
          <c:order val="0"/>
          <c:tx>
            <c:strRef>
              <c:f>'Projekty do 1 MW'!$O$56:$O$57</c:f>
              <c:strCache>
                <c:ptCount val="2"/>
                <c:pt idx="0">
                  <c:v>wydane warunki przyłączenia do lipca 2018</c:v>
                </c:pt>
              </c:strCache>
            </c:strRef>
          </c:tx>
          <c:spPr>
            <a:solidFill>
              <a:schemeClr val="accent1"/>
            </a:solidFill>
            <a:ln>
              <a:noFill/>
            </a:ln>
            <a:effectLst/>
          </c:spPr>
          <c:invertIfNegative val="0"/>
          <c:cat>
            <c:strRef>
              <c:f>'Projekty do 1 MW'!$M$58:$M$73</c:f>
              <c:strCache>
                <c:ptCount val="16"/>
                <c:pt idx="0">
                  <c:v>zachodniopomorskie</c:v>
                </c:pt>
                <c:pt idx="1">
                  <c:v>pomorskie</c:v>
                </c:pt>
                <c:pt idx="2">
                  <c:v>kujawsko-pomorskie</c:v>
                </c:pt>
                <c:pt idx="3">
                  <c:v>warmińsko-mazurskie</c:v>
                </c:pt>
                <c:pt idx="4">
                  <c:v>podlaskie</c:v>
                </c:pt>
                <c:pt idx="5">
                  <c:v>lubuskie</c:v>
                </c:pt>
                <c:pt idx="6">
                  <c:v>wielkopolskie</c:v>
                </c:pt>
                <c:pt idx="7">
                  <c:v>łódzkie</c:v>
                </c:pt>
                <c:pt idx="8">
                  <c:v>mazowieckie</c:v>
                </c:pt>
                <c:pt idx="9">
                  <c:v>lubelskie</c:v>
                </c:pt>
                <c:pt idx="10">
                  <c:v>dolnośląskie</c:v>
                </c:pt>
                <c:pt idx="11">
                  <c:v>opolskie</c:v>
                </c:pt>
                <c:pt idx="12">
                  <c:v>śląskie</c:v>
                </c:pt>
                <c:pt idx="13">
                  <c:v>świętokrzyskie</c:v>
                </c:pt>
                <c:pt idx="14">
                  <c:v>małopolskie</c:v>
                </c:pt>
                <c:pt idx="15">
                  <c:v>podkarpackie</c:v>
                </c:pt>
              </c:strCache>
            </c:strRef>
          </c:cat>
          <c:val>
            <c:numRef>
              <c:f>'Projekty do 1 MW'!$O$58:$O$73</c:f>
              <c:numCache>
                <c:formatCode>General</c:formatCode>
                <c:ptCount val="16"/>
                <c:pt idx="0">
                  <c:v>1</c:v>
                </c:pt>
              </c:numCache>
            </c:numRef>
          </c:val>
        </c:ser>
        <c:ser>
          <c:idx val="1"/>
          <c:order val="1"/>
          <c:tx>
            <c:strRef>
              <c:f>'Projekty do 1 MW'!$P$56:$P$57</c:f>
              <c:strCache>
                <c:ptCount val="2"/>
                <c:pt idx="0">
                  <c:v>wydane warunki przyłączenia lipiec 2018-marzec 2019</c:v>
                </c:pt>
              </c:strCache>
            </c:strRef>
          </c:tx>
          <c:spPr>
            <a:solidFill>
              <a:schemeClr val="accent2"/>
            </a:solidFill>
            <a:ln>
              <a:noFill/>
            </a:ln>
            <a:effectLst/>
          </c:spPr>
          <c:invertIfNegative val="0"/>
          <c:cat>
            <c:strRef>
              <c:f>'Projekty do 1 MW'!$M$58:$M$73</c:f>
              <c:strCache>
                <c:ptCount val="16"/>
                <c:pt idx="0">
                  <c:v>zachodniopomorskie</c:v>
                </c:pt>
                <c:pt idx="1">
                  <c:v>pomorskie</c:v>
                </c:pt>
                <c:pt idx="2">
                  <c:v>kujawsko-pomorskie</c:v>
                </c:pt>
                <c:pt idx="3">
                  <c:v>warmińsko-mazurskie</c:v>
                </c:pt>
                <c:pt idx="4">
                  <c:v>podlaskie</c:v>
                </c:pt>
                <c:pt idx="5">
                  <c:v>lubuskie</c:v>
                </c:pt>
                <c:pt idx="6">
                  <c:v>wielkopolskie</c:v>
                </c:pt>
                <c:pt idx="7">
                  <c:v>łódzkie</c:v>
                </c:pt>
                <c:pt idx="8">
                  <c:v>mazowieckie</c:v>
                </c:pt>
                <c:pt idx="9">
                  <c:v>lubelskie</c:v>
                </c:pt>
                <c:pt idx="10">
                  <c:v>dolnośląskie</c:v>
                </c:pt>
                <c:pt idx="11">
                  <c:v>opolskie</c:v>
                </c:pt>
                <c:pt idx="12">
                  <c:v>śląskie</c:v>
                </c:pt>
                <c:pt idx="13">
                  <c:v>świętokrzyskie</c:v>
                </c:pt>
                <c:pt idx="14">
                  <c:v>małopolskie</c:v>
                </c:pt>
                <c:pt idx="15">
                  <c:v>podkarpackie</c:v>
                </c:pt>
              </c:strCache>
            </c:strRef>
          </c:cat>
          <c:val>
            <c:numRef>
              <c:f>'Projekty do 1 MW'!$P$58:$P$73</c:f>
              <c:numCache>
                <c:formatCode>General</c:formatCode>
                <c:ptCount val="16"/>
                <c:pt idx="0">
                  <c:v>2</c:v>
                </c:pt>
              </c:numCache>
            </c:numRef>
          </c:val>
        </c:ser>
        <c:dLbls>
          <c:showLegendKey val="0"/>
          <c:showVal val="0"/>
          <c:showCatName val="0"/>
          <c:showSerName val="0"/>
          <c:showPercent val="0"/>
          <c:showBubbleSize val="0"/>
        </c:dLbls>
        <c:gapWidth val="219"/>
        <c:overlap val="100"/>
        <c:axId val="233217632"/>
        <c:axId val="233497192"/>
      </c:barChart>
      <c:catAx>
        <c:axId val="233217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33497192"/>
        <c:crosses val="autoZero"/>
        <c:auto val="1"/>
        <c:lblAlgn val="ctr"/>
        <c:lblOffset val="100"/>
        <c:noMultiLvlLbl val="0"/>
      </c:catAx>
      <c:valAx>
        <c:axId val="2334971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332176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noFill/>
      <a:round/>
    </a:ln>
    <a:effectLst/>
  </c:spPr>
  <c:txPr>
    <a:bodyPr/>
    <a:lstStyle/>
    <a:p>
      <a:pPr>
        <a:defRPr/>
      </a:pPr>
      <a:endParaRPr lang="pl-PL"/>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r>
              <a:rPr lang="pl-PL" sz="1200" b="0" i="0" cap="all" baseline="0">
                <a:effectLst/>
              </a:rPr>
              <a:t>Rozkład liczby projektów aktualnych oraz ukończonych w poszczególnych latach </a:t>
            </a:r>
            <a:endParaRPr lang="pl-PL" sz="1200">
              <a:effectLst/>
            </a:endParaRPr>
          </a:p>
        </c:rich>
      </c:tx>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endParaRPr lang="pl-PL"/>
        </a:p>
      </c:txPr>
    </c:title>
    <c:autoTitleDeleted val="0"/>
    <c:plotArea>
      <c:layout/>
      <c:barChart>
        <c:barDir val="col"/>
        <c:grouping val="stacked"/>
        <c:varyColors val="0"/>
        <c:ser>
          <c:idx val="0"/>
          <c:order val="0"/>
          <c:tx>
            <c:strRef>
              <c:f>'Zestawienie dla województw'!$T$57</c:f>
              <c:strCache>
                <c:ptCount val="1"/>
                <c:pt idx="0">
                  <c:v>Projekty aktualne</c:v>
                </c:pt>
              </c:strCache>
            </c:strRef>
          </c:tx>
          <c:spPr>
            <a:solidFill>
              <a:schemeClr val="accent1">
                <a:alpha val="70000"/>
              </a:schemeClr>
            </a:solidFill>
            <a:ln>
              <a:noFill/>
            </a:ln>
            <a:effectLst/>
          </c:spPr>
          <c:invertIfNegative val="0"/>
          <c:cat>
            <c:strRef>
              <c:f>'Zestawienie dla województw'!$D$121:$P$121</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 (lipiec 2018)</c:v>
                </c:pt>
                <c:pt idx="12">
                  <c:v>NOWE lipiec 2018- marzec 2019</c:v>
                </c:pt>
              </c:strCache>
            </c:strRef>
          </c:cat>
          <c:val>
            <c:numRef>
              <c:f>'Zestawienie dla województw'!$D$132:$P$132</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strRef>
              <c:f>'Zestawienie dla województw'!$S$57</c:f>
              <c:strCache>
                <c:ptCount val="1"/>
                <c:pt idx="0">
                  <c:v>Projekty ukończone</c:v>
                </c:pt>
              </c:strCache>
            </c:strRef>
          </c:tx>
          <c:spPr>
            <a:solidFill>
              <a:schemeClr val="accent2">
                <a:alpha val="70000"/>
              </a:schemeClr>
            </a:solidFill>
            <a:ln>
              <a:noFill/>
            </a:ln>
            <a:effectLst/>
          </c:spPr>
          <c:invertIfNegative val="0"/>
          <c:cat>
            <c:strRef>
              <c:f>'Zestawienie dla województw'!$D$121:$P$121</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 (lipiec 2018)</c:v>
                </c:pt>
                <c:pt idx="12">
                  <c:v>NOWE lipiec 2018- marzec 2019</c:v>
                </c:pt>
              </c:strCache>
            </c:strRef>
          </c:cat>
          <c:val>
            <c:numRef>
              <c:f>'Zestawienie dla województw'!$D$134:$O$134</c:f>
              <c:numCache>
                <c:formatCode>General</c:formatCode>
                <c:ptCount val="12"/>
              </c:numCache>
            </c:numRef>
          </c:val>
        </c:ser>
        <c:dLbls>
          <c:showLegendKey val="0"/>
          <c:showVal val="0"/>
          <c:showCatName val="0"/>
          <c:showSerName val="0"/>
          <c:showPercent val="0"/>
          <c:showBubbleSize val="0"/>
        </c:dLbls>
        <c:gapWidth val="50"/>
        <c:overlap val="100"/>
        <c:axId val="237072776"/>
        <c:axId val="237073168"/>
      </c:barChart>
      <c:catAx>
        <c:axId val="237072776"/>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37073168"/>
        <c:crosses val="autoZero"/>
        <c:auto val="1"/>
        <c:lblAlgn val="ctr"/>
        <c:lblOffset val="100"/>
        <c:noMultiLvlLbl val="0"/>
      </c:catAx>
      <c:valAx>
        <c:axId val="237073168"/>
        <c:scaling>
          <c:orientation val="minMax"/>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370727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noFill/>
      <a:round/>
    </a:ln>
    <a:effectLst/>
  </c:spPr>
  <c:txPr>
    <a:bodyPr/>
    <a:lstStyle/>
    <a:p>
      <a:pPr>
        <a:defRPr/>
      </a:pPr>
      <a:endParaRPr lang="pl-PL"/>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r>
              <a:rPr lang="pl-PL" sz="1200" b="0" i="0" cap="all" baseline="0">
                <a:effectLst/>
              </a:rPr>
              <a:t>Rozkład liczby projektów aktualnych oraz ukończonych w poszczególnych latach </a:t>
            </a:r>
            <a:endParaRPr lang="pl-PL" sz="1200">
              <a:effectLst/>
            </a:endParaRPr>
          </a:p>
        </c:rich>
      </c:tx>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endParaRPr lang="pl-PL"/>
        </a:p>
      </c:txPr>
    </c:title>
    <c:autoTitleDeleted val="0"/>
    <c:plotArea>
      <c:layout/>
      <c:barChart>
        <c:barDir val="col"/>
        <c:grouping val="stacked"/>
        <c:varyColors val="0"/>
        <c:ser>
          <c:idx val="0"/>
          <c:order val="0"/>
          <c:tx>
            <c:strRef>
              <c:f>'Zestawienie dla województw'!$T$57</c:f>
              <c:strCache>
                <c:ptCount val="1"/>
                <c:pt idx="0">
                  <c:v>Projekty aktualne</c:v>
                </c:pt>
              </c:strCache>
            </c:strRef>
          </c:tx>
          <c:spPr>
            <a:solidFill>
              <a:schemeClr val="accent1">
                <a:alpha val="70000"/>
              </a:schemeClr>
            </a:solidFill>
            <a:ln>
              <a:noFill/>
            </a:ln>
            <a:effectLst/>
          </c:spPr>
          <c:invertIfNegative val="0"/>
          <c:cat>
            <c:strRef>
              <c:f>'Zestawienie dla województw'!$D$154:$P$154</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 (lipiec 2018)</c:v>
                </c:pt>
                <c:pt idx="12">
                  <c:v>NOWE lipiec 2018- marzec 2019</c:v>
                </c:pt>
              </c:strCache>
            </c:strRef>
          </c:cat>
          <c:val>
            <c:numRef>
              <c:f>'Zestawienie dla województw'!$D$165:$P$165</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strRef>
              <c:f>'Zestawienie dla województw'!$S$57</c:f>
              <c:strCache>
                <c:ptCount val="1"/>
                <c:pt idx="0">
                  <c:v>Projekty ukończone</c:v>
                </c:pt>
              </c:strCache>
            </c:strRef>
          </c:tx>
          <c:spPr>
            <a:solidFill>
              <a:schemeClr val="accent2">
                <a:alpha val="70000"/>
              </a:schemeClr>
            </a:solidFill>
            <a:ln>
              <a:noFill/>
            </a:ln>
            <a:effectLst/>
          </c:spPr>
          <c:invertIfNegative val="0"/>
          <c:cat>
            <c:strRef>
              <c:f>'Zestawienie dla województw'!$D$154:$P$154</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 (lipiec 2018)</c:v>
                </c:pt>
                <c:pt idx="12">
                  <c:v>NOWE lipiec 2018- marzec 2019</c:v>
                </c:pt>
              </c:strCache>
            </c:strRef>
          </c:cat>
          <c:val>
            <c:numRef>
              <c:f>'Zestawienie dla województw'!$D$167:$O$167</c:f>
              <c:numCache>
                <c:formatCode>General</c:formatCode>
                <c:ptCount val="12"/>
              </c:numCache>
            </c:numRef>
          </c:val>
        </c:ser>
        <c:dLbls>
          <c:showLegendKey val="0"/>
          <c:showVal val="0"/>
          <c:showCatName val="0"/>
          <c:showSerName val="0"/>
          <c:showPercent val="0"/>
          <c:showBubbleSize val="0"/>
        </c:dLbls>
        <c:gapWidth val="50"/>
        <c:overlap val="100"/>
        <c:axId val="237073952"/>
        <c:axId val="237074344"/>
      </c:barChart>
      <c:catAx>
        <c:axId val="237073952"/>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37074344"/>
        <c:crosses val="autoZero"/>
        <c:auto val="1"/>
        <c:lblAlgn val="ctr"/>
        <c:lblOffset val="100"/>
        <c:noMultiLvlLbl val="0"/>
      </c:catAx>
      <c:valAx>
        <c:axId val="237074344"/>
        <c:scaling>
          <c:orientation val="minMax"/>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370739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noFill/>
      <a:round/>
    </a:ln>
    <a:effectLst/>
  </c:spPr>
  <c:txPr>
    <a:bodyPr/>
    <a:lstStyle/>
    <a:p>
      <a:pPr>
        <a:defRPr/>
      </a:pPr>
      <a:endParaRPr lang="pl-PL"/>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r>
              <a:rPr lang="pl-PL" sz="1200" b="0" i="0" cap="all" baseline="0">
                <a:effectLst/>
              </a:rPr>
              <a:t>Rozkład liczby projektów aktualnych oraz ukończonych w poszczególnych latach </a:t>
            </a:r>
            <a:endParaRPr lang="pl-PL" sz="1200">
              <a:effectLst/>
            </a:endParaRPr>
          </a:p>
        </c:rich>
      </c:tx>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endParaRPr lang="pl-PL"/>
        </a:p>
      </c:txPr>
    </c:title>
    <c:autoTitleDeleted val="0"/>
    <c:plotArea>
      <c:layout/>
      <c:barChart>
        <c:barDir val="col"/>
        <c:grouping val="stacked"/>
        <c:varyColors val="0"/>
        <c:ser>
          <c:idx val="0"/>
          <c:order val="0"/>
          <c:tx>
            <c:strRef>
              <c:f>'Zestawienie dla województw'!$T$57</c:f>
              <c:strCache>
                <c:ptCount val="1"/>
                <c:pt idx="0">
                  <c:v>Projekty aktualne</c:v>
                </c:pt>
              </c:strCache>
            </c:strRef>
          </c:tx>
          <c:spPr>
            <a:solidFill>
              <a:schemeClr val="accent1">
                <a:alpha val="70000"/>
              </a:schemeClr>
            </a:solidFill>
            <a:ln>
              <a:noFill/>
            </a:ln>
            <a:effectLst/>
          </c:spPr>
          <c:invertIfNegative val="0"/>
          <c:cat>
            <c:strRef>
              <c:f>'Zestawienie dla województw'!$G$188:$P$188</c:f>
              <c:strCache>
                <c:ptCount val="10"/>
                <c:pt idx="0">
                  <c:v>2010</c:v>
                </c:pt>
                <c:pt idx="1">
                  <c:v>2011</c:v>
                </c:pt>
                <c:pt idx="2">
                  <c:v>2012</c:v>
                </c:pt>
                <c:pt idx="3">
                  <c:v>2013</c:v>
                </c:pt>
                <c:pt idx="4">
                  <c:v>2014</c:v>
                </c:pt>
                <c:pt idx="5">
                  <c:v>2015</c:v>
                </c:pt>
                <c:pt idx="6">
                  <c:v>2016</c:v>
                </c:pt>
                <c:pt idx="7">
                  <c:v>2017</c:v>
                </c:pt>
                <c:pt idx="8">
                  <c:v>2018 (lipiec 2018)</c:v>
                </c:pt>
                <c:pt idx="9">
                  <c:v>NOWE lipiec 2018- marzec 2019</c:v>
                </c:pt>
              </c:strCache>
            </c:strRef>
          </c:cat>
          <c:val>
            <c:numRef>
              <c:f>'Zestawienie dla województw'!$G$199:$P$199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'Zestawienie dla województw'!$S$57</c:f>
              <c:strCache>
                <c:ptCount val="1"/>
                <c:pt idx="0">
                  <c:v>Projekty ukończone</c:v>
                </c:pt>
              </c:strCache>
            </c:strRef>
          </c:tx>
          <c:spPr>
            <a:solidFill>
              <a:schemeClr val="accent2">
                <a:alpha val="70000"/>
              </a:schemeClr>
            </a:solidFill>
            <a:ln>
              <a:noFill/>
            </a:ln>
            <a:effectLst/>
          </c:spPr>
          <c:invertIfNegative val="0"/>
          <c:cat>
            <c:strRef>
              <c:f>'Zestawienie dla województw'!$G$188:$P$188</c:f>
              <c:strCache>
                <c:ptCount val="10"/>
                <c:pt idx="0">
                  <c:v>2010</c:v>
                </c:pt>
                <c:pt idx="1">
                  <c:v>2011</c:v>
                </c:pt>
                <c:pt idx="2">
                  <c:v>2012</c:v>
                </c:pt>
                <c:pt idx="3">
                  <c:v>2013</c:v>
                </c:pt>
                <c:pt idx="4">
                  <c:v>2014</c:v>
                </c:pt>
                <c:pt idx="5">
                  <c:v>2015</c:v>
                </c:pt>
                <c:pt idx="6">
                  <c:v>2016</c:v>
                </c:pt>
                <c:pt idx="7">
                  <c:v>2017</c:v>
                </c:pt>
                <c:pt idx="8">
                  <c:v>2018 (lipiec 2018)</c:v>
                </c:pt>
                <c:pt idx="9">
                  <c:v>NOWE lipiec 2018- marzec 2019</c:v>
                </c:pt>
              </c:strCache>
            </c:strRef>
          </c:cat>
          <c:val>
            <c:numRef>
              <c:f>'Zestawienie dla województw'!$G$201:$O$201</c:f>
              <c:numCache>
                <c:formatCode>General</c:formatCode>
                <c:ptCount val="9"/>
              </c:numCache>
            </c:numRef>
          </c:val>
        </c:ser>
        <c:dLbls>
          <c:showLegendKey val="0"/>
          <c:showVal val="0"/>
          <c:showCatName val="0"/>
          <c:showSerName val="0"/>
          <c:showPercent val="0"/>
          <c:showBubbleSize val="0"/>
        </c:dLbls>
        <c:gapWidth val="50"/>
        <c:overlap val="100"/>
        <c:axId val="237075128"/>
        <c:axId val="237075520"/>
      </c:barChart>
      <c:catAx>
        <c:axId val="237075128"/>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37075520"/>
        <c:crosses val="autoZero"/>
        <c:auto val="1"/>
        <c:lblAlgn val="ctr"/>
        <c:lblOffset val="100"/>
        <c:noMultiLvlLbl val="0"/>
      </c:catAx>
      <c:valAx>
        <c:axId val="237075520"/>
        <c:scaling>
          <c:orientation val="minMax"/>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370751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noFill/>
      <a:round/>
    </a:ln>
    <a:effectLst/>
  </c:spPr>
  <c:txPr>
    <a:bodyPr/>
    <a:lstStyle/>
    <a:p>
      <a:pPr>
        <a:defRPr/>
      </a:pPr>
      <a:endParaRPr lang="pl-PL"/>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r>
              <a:rPr lang="pl-PL" sz="1200" b="0" i="0" cap="all" baseline="0">
                <a:effectLst/>
              </a:rPr>
              <a:t>Rozkład liczby projektów aktualnych oraz ukończonych w poszczególnych latach </a:t>
            </a:r>
            <a:endParaRPr lang="pl-PL" sz="1200">
              <a:effectLst/>
            </a:endParaRPr>
          </a:p>
        </c:rich>
      </c:tx>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endParaRPr lang="pl-PL"/>
        </a:p>
      </c:txPr>
    </c:title>
    <c:autoTitleDeleted val="0"/>
    <c:plotArea>
      <c:layout/>
      <c:barChart>
        <c:barDir val="col"/>
        <c:grouping val="stacked"/>
        <c:varyColors val="0"/>
        <c:ser>
          <c:idx val="0"/>
          <c:order val="0"/>
          <c:tx>
            <c:strRef>
              <c:f>'Zestawienie dla województw'!$T$57</c:f>
              <c:strCache>
                <c:ptCount val="1"/>
                <c:pt idx="0">
                  <c:v>Projekty aktualne</c:v>
                </c:pt>
              </c:strCache>
            </c:strRef>
          </c:tx>
          <c:spPr>
            <a:solidFill>
              <a:schemeClr val="accent1">
                <a:alpha val="70000"/>
              </a:schemeClr>
            </a:solidFill>
            <a:ln>
              <a:noFill/>
            </a:ln>
            <a:effectLst/>
          </c:spPr>
          <c:invertIfNegative val="0"/>
          <c:cat>
            <c:strRef>
              <c:f>'Zestawienie dla województw'!$D$221:$P$221</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 (lipiec 2018)</c:v>
                </c:pt>
                <c:pt idx="12">
                  <c:v>NOWE lipiec 2018- marzec 2019</c:v>
                </c:pt>
              </c:strCache>
            </c:strRef>
          </c:cat>
          <c:val>
            <c:numRef>
              <c:f>'Zestawienie dla województw'!$D$232:$P$232</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strRef>
              <c:f>'Zestawienie dla województw'!$S$57</c:f>
              <c:strCache>
                <c:ptCount val="1"/>
                <c:pt idx="0">
                  <c:v>Projekty ukończone</c:v>
                </c:pt>
              </c:strCache>
            </c:strRef>
          </c:tx>
          <c:spPr>
            <a:solidFill>
              <a:schemeClr val="accent2">
                <a:alpha val="70000"/>
              </a:schemeClr>
            </a:solidFill>
            <a:ln>
              <a:noFill/>
            </a:ln>
            <a:effectLst/>
          </c:spPr>
          <c:invertIfNegative val="0"/>
          <c:cat>
            <c:strRef>
              <c:f>'Zestawienie dla województw'!$D$221:$P$221</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 (lipiec 2018)</c:v>
                </c:pt>
                <c:pt idx="12">
                  <c:v>NOWE lipiec 2018- marzec 2019</c:v>
                </c:pt>
              </c:strCache>
            </c:strRef>
          </c:cat>
          <c:val>
            <c:numRef>
              <c:f>'Zestawienie dla województw'!$D$234:$O$234</c:f>
              <c:numCache>
                <c:formatCode>General</c:formatCode>
                <c:ptCount val="12"/>
              </c:numCache>
            </c:numRef>
          </c:val>
        </c:ser>
        <c:dLbls>
          <c:showLegendKey val="0"/>
          <c:showVal val="0"/>
          <c:showCatName val="0"/>
          <c:showSerName val="0"/>
          <c:showPercent val="0"/>
          <c:showBubbleSize val="0"/>
        </c:dLbls>
        <c:gapWidth val="50"/>
        <c:overlap val="100"/>
        <c:axId val="237207560"/>
        <c:axId val="237207952"/>
      </c:barChart>
      <c:catAx>
        <c:axId val="237207560"/>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37207952"/>
        <c:crosses val="autoZero"/>
        <c:auto val="1"/>
        <c:lblAlgn val="ctr"/>
        <c:lblOffset val="100"/>
        <c:noMultiLvlLbl val="0"/>
      </c:catAx>
      <c:valAx>
        <c:axId val="237207952"/>
        <c:scaling>
          <c:orientation val="minMax"/>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372075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noFill/>
      <a:round/>
    </a:ln>
    <a:effectLst/>
  </c:spPr>
  <c:txPr>
    <a:bodyPr/>
    <a:lstStyle/>
    <a:p>
      <a:pPr>
        <a:defRPr/>
      </a:pPr>
      <a:endParaRPr lang="pl-PL"/>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r>
              <a:rPr lang="pl-PL" sz="1200" b="0" i="0" cap="all" baseline="0">
                <a:effectLst/>
              </a:rPr>
              <a:t>Rozkład liczby projektów aktualnych oraz ukończonych w poszczególnych latach </a:t>
            </a:r>
            <a:endParaRPr lang="pl-PL" sz="1200">
              <a:effectLst/>
            </a:endParaRPr>
          </a:p>
        </c:rich>
      </c:tx>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endParaRPr lang="pl-PL"/>
        </a:p>
      </c:txPr>
    </c:title>
    <c:autoTitleDeleted val="0"/>
    <c:plotArea>
      <c:layout>
        <c:manualLayout>
          <c:layoutTarget val="inner"/>
          <c:xMode val="edge"/>
          <c:yMode val="edge"/>
          <c:x val="5.0888090723274659E-2"/>
          <c:y val="0.11916687299294618"/>
          <c:w val="0.92949094914744335"/>
          <c:h val="0.80374353175279778"/>
        </c:manualLayout>
      </c:layout>
      <c:barChart>
        <c:barDir val="col"/>
        <c:grouping val="stacked"/>
        <c:varyColors val="0"/>
        <c:ser>
          <c:idx val="0"/>
          <c:order val="0"/>
          <c:tx>
            <c:strRef>
              <c:f>'Zestawienie dla województw'!$T$57</c:f>
              <c:strCache>
                <c:ptCount val="1"/>
                <c:pt idx="0">
                  <c:v>Projekty aktualne</c:v>
                </c:pt>
              </c:strCache>
            </c:strRef>
          </c:tx>
          <c:spPr>
            <a:solidFill>
              <a:schemeClr val="accent1">
                <a:alpha val="70000"/>
              </a:schemeClr>
            </a:solidFill>
            <a:ln>
              <a:noFill/>
            </a:ln>
            <a:effectLst/>
          </c:spPr>
          <c:invertIfNegative val="0"/>
          <c:cat>
            <c:strRef>
              <c:f>'Zestawienie dla województw'!$G$254:$P$254</c:f>
              <c:strCache>
                <c:ptCount val="10"/>
                <c:pt idx="0">
                  <c:v>2010</c:v>
                </c:pt>
                <c:pt idx="1">
                  <c:v>2011</c:v>
                </c:pt>
                <c:pt idx="2">
                  <c:v>2012</c:v>
                </c:pt>
                <c:pt idx="3">
                  <c:v>2013</c:v>
                </c:pt>
                <c:pt idx="4">
                  <c:v>2014</c:v>
                </c:pt>
                <c:pt idx="5">
                  <c:v>2015</c:v>
                </c:pt>
                <c:pt idx="6">
                  <c:v>2016</c:v>
                </c:pt>
                <c:pt idx="7">
                  <c:v>2017</c:v>
                </c:pt>
                <c:pt idx="8">
                  <c:v>2018 (lipiec 2018)</c:v>
                </c:pt>
                <c:pt idx="9">
                  <c:v>NOWE lipiec 2018- marzec 2019</c:v>
                </c:pt>
              </c:strCache>
            </c:strRef>
          </c:cat>
          <c:val>
            <c:numRef>
              <c:f>'Zestawienie dla województw'!$G$265:$P$265</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'Zestawienie dla województw'!$S$57</c:f>
              <c:strCache>
                <c:ptCount val="1"/>
                <c:pt idx="0">
                  <c:v>Projekty ukończone</c:v>
                </c:pt>
              </c:strCache>
            </c:strRef>
          </c:tx>
          <c:spPr>
            <a:solidFill>
              <a:schemeClr val="accent2">
                <a:alpha val="70000"/>
              </a:schemeClr>
            </a:solidFill>
            <a:ln>
              <a:noFill/>
            </a:ln>
            <a:effectLst/>
          </c:spPr>
          <c:invertIfNegative val="0"/>
          <c:cat>
            <c:strRef>
              <c:f>'Zestawienie dla województw'!$G$254:$P$254</c:f>
              <c:strCache>
                <c:ptCount val="10"/>
                <c:pt idx="0">
                  <c:v>2010</c:v>
                </c:pt>
                <c:pt idx="1">
                  <c:v>2011</c:v>
                </c:pt>
                <c:pt idx="2">
                  <c:v>2012</c:v>
                </c:pt>
                <c:pt idx="3">
                  <c:v>2013</c:v>
                </c:pt>
                <c:pt idx="4">
                  <c:v>2014</c:v>
                </c:pt>
                <c:pt idx="5">
                  <c:v>2015</c:v>
                </c:pt>
                <c:pt idx="6">
                  <c:v>2016</c:v>
                </c:pt>
                <c:pt idx="7">
                  <c:v>2017</c:v>
                </c:pt>
                <c:pt idx="8">
                  <c:v>2018 (lipiec 2018)</c:v>
                </c:pt>
                <c:pt idx="9">
                  <c:v>NOWE lipiec 2018- marzec 2019</c:v>
                </c:pt>
              </c:strCache>
            </c:strRef>
          </c:cat>
          <c:val>
            <c:numRef>
              <c:f>'Zestawienie dla województw'!$G$267:$O$267</c:f>
              <c:numCache>
                <c:formatCode>General</c:formatCode>
                <c:ptCount val="9"/>
              </c:numCache>
            </c:numRef>
          </c:val>
        </c:ser>
        <c:dLbls>
          <c:showLegendKey val="0"/>
          <c:showVal val="0"/>
          <c:showCatName val="0"/>
          <c:showSerName val="0"/>
          <c:showPercent val="0"/>
          <c:showBubbleSize val="0"/>
        </c:dLbls>
        <c:gapWidth val="50"/>
        <c:overlap val="100"/>
        <c:axId val="237208736"/>
        <c:axId val="237209128"/>
      </c:barChart>
      <c:catAx>
        <c:axId val="237208736"/>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37209128"/>
        <c:crosses val="autoZero"/>
        <c:auto val="1"/>
        <c:lblAlgn val="ctr"/>
        <c:lblOffset val="100"/>
        <c:noMultiLvlLbl val="0"/>
      </c:catAx>
      <c:valAx>
        <c:axId val="237209128"/>
        <c:scaling>
          <c:orientation val="minMax"/>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37208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noFill/>
      <a:round/>
    </a:ln>
    <a:effectLst/>
  </c:spPr>
  <c:txPr>
    <a:bodyPr/>
    <a:lstStyle/>
    <a:p>
      <a:pPr>
        <a:defRPr/>
      </a:pPr>
      <a:endParaRPr lang="pl-PL"/>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r>
              <a:rPr lang="pl-PL" sz="1200" b="0" i="0" cap="all" baseline="0">
                <a:effectLst/>
              </a:rPr>
              <a:t>Rozkład liczby projektów aktualnych oraz ukończonych w poszczególnych latach </a:t>
            </a:r>
            <a:endParaRPr lang="pl-PL" sz="1200">
              <a:effectLst/>
            </a:endParaRPr>
          </a:p>
        </c:rich>
      </c:tx>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endParaRPr lang="pl-PL"/>
        </a:p>
      </c:txPr>
    </c:title>
    <c:autoTitleDeleted val="0"/>
    <c:plotArea>
      <c:layout/>
      <c:barChart>
        <c:barDir val="col"/>
        <c:grouping val="stacked"/>
        <c:varyColors val="0"/>
        <c:ser>
          <c:idx val="0"/>
          <c:order val="0"/>
          <c:tx>
            <c:strRef>
              <c:f>'Zestawienie dla województw'!$T$57</c:f>
              <c:strCache>
                <c:ptCount val="1"/>
                <c:pt idx="0">
                  <c:v>Projekty aktualne</c:v>
                </c:pt>
              </c:strCache>
            </c:strRef>
          </c:tx>
          <c:spPr>
            <a:solidFill>
              <a:schemeClr val="accent1">
                <a:alpha val="70000"/>
              </a:schemeClr>
            </a:solidFill>
            <a:ln>
              <a:noFill/>
            </a:ln>
            <a:effectLst/>
          </c:spPr>
          <c:invertIfNegative val="0"/>
          <c:cat>
            <c:strRef>
              <c:f>'Zestawienie dla województw'!$F$288:$P$288</c:f>
              <c:strCache>
                <c:ptCount val="11"/>
                <c:pt idx="0">
                  <c:v>2009</c:v>
                </c:pt>
                <c:pt idx="1">
                  <c:v>2010</c:v>
                </c:pt>
                <c:pt idx="2">
                  <c:v>2011</c:v>
                </c:pt>
                <c:pt idx="3">
                  <c:v>2012</c:v>
                </c:pt>
                <c:pt idx="4">
                  <c:v>2013</c:v>
                </c:pt>
                <c:pt idx="5">
                  <c:v>2014</c:v>
                </c:pt>
                <c:pt idx="6">
                  <c:v>2015</c:v>
                </c:pt>
                <c:pt idx="7">
                  <c:v>2016</c:v>
                </c:pt>
                <c:pt idx="8">
                  <c:v>2017</c:v>
                </c:pt>
                <c:pt idx="9">
                  <c:v>2018 (lipiec 2018)</c:v>
                </c:pt>
                <c:pt idx="10">
                  <c:v>NOWE lipiec 2018- marzec 2019</c:v>
                </c:pt>
              </c:strCache>
            </c:strRef>
          </c:cat>
          <c:val>
            <c:numRef>
              <c:f>'Zestawienie dla województw'!$F$299:$P$299</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'Zestawienie dla województw'!$S$57</c:f>
              <c:strCache>
                <c:ptCount val="1"/>
                <c:pt idx="0">
                  <c:v>Projekty ukończone</c:v>
                </c:pt>
              </c:strCache>
            </c:strRef>
          </c:tx>
          <c:spPr>
            <a:solidFill>
              <a:schemeClr val="accent2">
                <a:alpha val="70000"/>
              </a:schemeClr>
            </a:solidFill>
            <a:ln>
              <a:noFill/>
            </a:ln>
            <a:effectLst/>
          </c:spPr>
          <c:invertIfNegative val="0"/>
          <c:cat>
            <c:strRef>
              <c:f>'Zestawienie dla województw'!$F$288:$P$288</c:f>
              <c:strCache>
                <c:ptCount val="11"/>
                <c:pt idx="0">
                  <c:v>2009</c:v>
                </c:pt>
                <c:pt idx="1">
                  <c:v>2010</c:v>
                </c:pt>
                <c:pt idx="2">
                  <c:v>2011</c:v>
                </c:pt>
                <c:pt idx="3">
                  <c:v>2012</c:v>
                </c:pt>
                <c:pt idx="4">
                  <c:v>2013</c:v>
                </c:pt>
                <c:pt idx="5">
                  <c:v>2014</c:v>
                </c:pt>
                <c:pt idx="6">
                  <c:v>2015</c:v>
                </c:pt>
                <c:pt idx="7">
                  <c:v>2016</c:v>
                </c:pt>
                <c:pt idx="8">
                  <c:v>2017</c:v>
                </c:pt>
                <c:pt idx="9">
                  <c:v>2018 (lipiec 2018)</c:v>
                </c:pt>
                <c:pt idx="10">
                  <c:v>NOWE lipiec 2018- marzec 2019</c:v>
                </c:pt>
              </c:strCache>
            </c:strRef>
          </c:cat>
          <c:val>
            <c:numRef>
              <c:f>'Zestawienie dla województw'!$F$301:$O$301</c:f>
              <c:numCache>
                <c:formatCode>General</c:formatCode>
                <c:ptCount val="10"/>
              </c:numCache>
            </c:numRef>
          </c:val>
        </c:ser>
        <c:dLbls>
          <c:showLegendKey val="0"/>
          <c:showVal val="0"/>
          <c:showCatName val="0"/>
          <c:showSerName val="0"/>
          <c:showPercent val="0"/>
          <c:showBubbleSize val="0"/>
        </c:dLbls>
        <c:gapWidth val="50"/>
        <c:overlap val="100"/>
        <c:axId val="237209912"/>
        <c:axId val="237210304"/>
      </c:barChart>
      <c:catAx>
        <c:axId val="237209912"/>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37210304"/>
        <c:crosses val="autoZero"/>
        <c:auto val="1"/>
        <c:lblAlgn val="ctr"/>
        <c:lblOffset val="100"/>
        <c:noMultiLvlLbl val="0"/>
      </c:catAx>
      <c:valAx>
        <c:axId val="237210304"/>
        <c:scaling>
          <c:orientation val="minMax"/>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372099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noFill/>
      <a:round/>
    </a:ln>
    <a:effectLst/>
  </c:spPr>
  <c:txPr>
    <a:bodyPr/>
    <a:lstStyle/>
    <a:p>
      <a:pPr>
        <a:defRPr/>
      </a:pPr>
      <a:endParaRPr lang="pl-PL"/>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r>
              <a:rPr lang="pl-PL" sz="1200" b="0" i="0" cap="all" baseline="0">
                <a:effectLst/>
              </a:rPr>
              <a:t>Rozkład liczby projektów aktualnych oraz ukończonych w poszczególnych latach </a:t>
            </a:r>
            <a:endParaRPr lang="pl-PL" sz="1200">
              <a:effectLst/>
            </a:endParaRPr>
          </a:p>
        </c:rich>
      </c:tx>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endParaRPr lang="pl-PL"/>
        </a:p>
      </c:txPr>
    </c:title>
    <c:autoTitleDeleted val="0"/>
    <c:plotArea>
      <c:layout/>
      <c:barChart>
        <c:barDir val="col"/>
        <c:grouping val="stacked"/>
        <c:varyColors val="0"/>
        <c:ser>
          <c:idx val="0"/>
          <c:order val="0"/>
          <c:tx>
            <c:strRef>
              <c:f>'Zestawienie dla województw'!$T$57</c:f>
              <c:strCache>
                <c:ptCount val="1"/>
                <c:pt idx="0">
                  <c:v>Projekty aktualne</c:v>
                </c:pt>
              </c:strCache>
            </c:strRef>
          </c:tx>
          <c:spPr>
            <a:solidFill>
              <a:schemeClr val="accent1">
                <a:alpha val="70000"/>
              </a:schemeClr>
            </a:solidFill>
            <a:ln>
              <a:noFill/>
            </a:ln>
            <a:effectLst/>
          </c:spPr>
          <c:invertIfNegative val="0"/>
          <c:cat>
            <c:strRef>
              <c:f>'Zestawienie dla województw'!$D$321:$P$321</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 (lipiec 2018)</c:v>
                </c:pt>
                <c:pt idx="12">
                  <c:v>NOWE lipiec 2018- marzec 2019</c:v>
                </c:pt>
              </c:strCache>
            </c:strRef>
          </c:cat>
          <c:val>
            <c:numRef>
              <c:f>'Zestawienie dla województw'!$D$332:$P$332</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strRef>
              <c:f>'Zestawienie dla województw'!$S$57</c:f>
              <c:strCache>
                <c:ptCount val="1"/>
                <c:pt idx="0">
                  <c:v>Projekty ukończone</c:v>
                </c:pt>
              </c:strCache>
            </c:strRef>
          </c:tx>
          <c:spPr>
            <a:solidFill>
              <a:schemeClr val="accent2">
                <a:alpha val="70000"/>
              </a:schemeClr>
            </a:solidFill>
            <a:ln>
              <a:noFill/>
            </a:ln>
            <a:effectLst/>
          </c:spPr>
          <c:invertIfNegative val="0"/>
          <c:cat>
            <c:strRef>
              <c:f>'Zestawienie dla województw'!$D$321:$P$321</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 (lipiec 2018)</c:v>
                </c:pt>
                <c:pt idx="12">
                  <c:v>NOWE lipiec 2018- marzec 2019</c:v>
                </c:pt>
              </c:strCache>
            </c:strRef>
          </c:cat>
          <c:val>
            <c:numRef>
              <c:f>'Zestawienie dla województw'!$D$334:$O$334</c:f>
              <c:numCache>
                <c:formatCode>General</c:formatCode>
                <c:ptCount val="12"/>
              </c:numCache>
            </c:numRef>
          </c:val>
        </c:ser>
        <c:dLbls>
          <c:showLegendKey val="0"/>
          <c:showVal val="0"/>
          <c:showCatName val="0"/>
          <c:showSerName val="0"/>
          <c:showPercent val="0"/>
          <c:showBubbleSize val="0"/>
        </c:dLbls>
        <c:gapWidth val="50"/>
        <c:overlap val="100"/>
        <c:axId val="237211088"/>
        <c:axId val="237211480"/>
      </c:barChart>
      <c:catAx>
        <c:axId val="237211088"/>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37211480"/>
        <c:crosses val="autoZero"/>
        <c:auto val="1"/>
        <c:lblAlgn val="ctr"/>
        <c:lblOffset val="100"/>
        <c:noMultiLvlLbl val="0"/>
      </c:catAx>
      <c:valAx>
        <c:axId val="237211480"/>
        <c:scaling>
          <c:orientation val="minMax"/>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37211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noFill/>
      <a:round/>
    </a:ln>
    <a:effectLst/>
  </c:spPr>
  <c:txPr>
    <a:bodyPr/>
    <a:lstStyle/>
    <a:p>
      <a:pPr>
        <a:defRPr/>
      </a:pPr>
      <a:endParaRPr lang="pl-PL"/>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r>
              <a:rPr lang="pl-PL" sz="1200" b="0" i="0" cap="all" baseline="0">
                <a:effectLst/>
              </a:rPr>
              <a:t>Rozkład liczby projektów aktualnych oraz ukończonych w poszczególnych latach </a:t>
            </a:r>
            <a:endParaRPr lang="pl-PL" sz="1200">
              <a:effectLst/>
            </a:endParaRPr>
          </a:p>
        </c:rich>
      </c:tx>
      <c:layout>
        <c:manualLayout>
          <c:xMode val="edge"/>
          <c:yMode val="edge"/>
          <c:x val="0.40530953807039466"/>
          <c:y val="8.3835465966761551E-3"/>
        </c:manualLayout>
      </c:layout>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endParaRPr lang="pl-PL"/>
        </a:p>
      </c:txPr>
    </c:title>
    <c:autoTitleDeleted val="0"/>
    <c:plotArea>
      <c:layout/>
      <c:barChart>
        <c:barDir val="col"/>
        <c:grouping val="stacked"/>
        <c:varyColors val="0"/>
        <c:ser>
          <c:idx val="0"/>
          <c:order val="0"/>
          <c:tx>
            <c:strRef>
              <c:f>'Zestawienie dla województw'!$T$57</c:f>
              <c:strCache>
                <c:ptCount val="1"/>
                <c:pt idx="0">
                  <c:v>Projekty aktualne</c:v>
                </c:pt>
              </c:strCache>
            </c:strRef>
          </c:tx>
          <c:spPr>
            <a:solidFill>
              <a:schemeClr val="accent1">
                <a:alpha val="70000"/>
              </a:schemeClr>
            </a:solidFill>
            <a:ln>
              <a:noFill/>
            </a:ln>
            <a:effectLst/>
          </c:spPr>
          <c:invertIfNegative val="0"/>
          <c:cat>
            <c:strRef>
              <c:f>'Zestawienie dla województw'!$F$356:$P$356</c:f>
              <c:strCache>
                <c:ptCount val="11"/>
                <c:pt idx="0">
                  <c:v>2009</c:v>
                </c:pt>
                <c:pt idx="1">
                  <c:v>2010</c:v>
                </c:pt>
                <c:pt idx="2">
                  <c:v>2011</c:v>
                </c:pt>
                <c:pt idx="3">
                  <c:v>2012</c:v>
                </c:pt>
                <c:pt idx="4">
                  <c:v>2013</c:v>
                </c:pt>
                <c:pt idx="5">
                  <c:v>2014</c:v>
                </c:pt>
                <c:pt idx="6">
                  <c:v>2015</c:v>
                </c:pt>
                <c:pt idx="7">
                  <c:v>2016</c:v>
                </c:pt>
                <c:pt idx="8">
                  <c:v>2017</c:v>
                </c:pt>
                <c:pt idx="9">
                  <c:v>2018 (lipiec 2018)</c:v>
                </c:pt>
                <c:pt idx="10">
                  <c:v>NOWE lipiec 2018- marzec 2019</c:v>
                </c:pt>
              </c:strCache>
            </c:strRef>
          </c:cat>
          <c:val>
            <c:numRef>
              <c:f>'Zestawienie dla województw'!$F$367:$P$367</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'Zestawienie dla województw'!$S$57</c:f>
              <c:strCache>
                <c:ptCount val="1"/>
                <c:pt idx="0">
                  <c:v>Projekty ukończone</c:v>
                </c:pt>
              </c:strCache>
            </c:strRef>
          </c:tx>
          <c:spPr>
            <a:solidFill>
              <a:schemeClr val="accent2">
                <a:alpha val="70000"/>
              </a:schemeClr>
            </a:solidFill>
            <a:ln>
              <a:noFill/>
            </a:ln>
            <a:effectLst/>
          </c:spPr>
          <c:invertIfNegative val="0"/>
          <c:cat>
            <c:strRef>
              <c:f>'Zestawienie dla województw'!$F$356:$P$356</c:f>
              <c:strCache>
                <c:ptCount val="11"/>
                <c:pt idx="0">
                  <c:v>2009</c:v>
                </c:pt>
                <c:pt idx="1">
                  <c:v>2010</c:v>
                </c:pt>
                <c:pt idx="2">
                  <c:v>2011</c:v>
                </c:pt>
                <c:pt idx="3">
                  <c:v>2012</c:v>
                </c:pt>
                <c:pt idx="4">
                  <c:v>2013</c:v>
                </c:pt>
                <c:pt idx="5">
                  <c:v>2014</c:v>
                </c:pt>
                <c:pt idx="6">
                  <c:v>2015</c:v>
                </c:pt>
                <c:pt idx="7">
                  <c:v>2016</c:v>
                </c:pt>
                <c:pt idx="8">
                  <c:v>2017</c:v>
                </c:pt>
                <c:pt idx="9">
                  <c:v>2018 (lipiec 2018)</c:v>
                </c:pt>
                <c:pt idx="10">
                  <c:v>NOWE lipiec 2018- marzec 2019</c:v>
                </c:pt>
              </c:strCache>
            </c:strRef>
          </c:cat>
          <c:val>
            <c:numRef>
              <c:f>'Zestawienie dla województw'!$F$369:$P$369</c:f>
              <c:numCache>
                <c:formatCode>General</c:formatCode>
                <c:ptCount val="11"/>
              </c:numCache>
            </c:numRef>
          </c:val>
        </c:ser>
        <c:dLbls>
          <c:showLegendKey val="0"/>
          <c:showVal val="0"/>
          <c:showCatName val="0"/>
          <c:showSerName val="0"/>
          <c:showPercent val="0"/>
          <c:showBubbleSize val="0"/>
        </c:dLbls>
        <c:gapWidth val="50"/>
        <c:overlap val="100"/>
        <c:axId val="237212264"/>
        <c:axId val="237212656"/>
      </c:barChart>
      <c:catAx>
        <c:axId val="237212264"/>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37212656"/>
        <c:crosses val="autoZero"/>
        <c:auto val="1"/>
        <c:lblAlgn val="ctr"/>
        <c:lblOffset val="100"/>
        <c:noMultiLvlLbl val="0"/>
      </c:catAx>
      <c:valAx>
        <c:axId val="237212656"/>
        <c:scaling>
          <c:orientation val="minMax"/>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372122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noFill/>
      <a:round/>
    </a:ln>
    <a:effectLst/>
  </c:spPr>
  <c:txPr>
    <a:bodyPr/>
    <a:lstStyle/>
    <a:p>
      <a:pPr>
        <a:defRPr/>
      </a:pPr>
      <a:endParaRPr lang="pl-PL"/>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r>
              <a:rPr lang="pl-PL" sz="1200" b="0" i="0" cap="all" baseline="0">
                <a:effectLst/>
              </a:rPr>
              <a:t>Rozkład liczby projektów aktualnych oraz ukończonych w poszczególnych latach </a:t>
            </a:r>
            <a:endParaRPr lang="pl-PL" sz="1200">
              <a:effectLst/>
            </a:endParaRPr>
          </a:p>
        </c:rich>
      </c:tx>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endParaRPr lang="pl-PL"/>
        </a:p>
      </c:txPr>
    </c:title>
    <c:autoTitleDeleted val="0"/>
    <c:plotArea>
      <c:layout/>
      <c:barChart>
        <c:barDir val="col"/>
        <c:grouping val="stacked"/>
        <c:varyColors val="0"/>
        <c:ser>
          <c:idx val="0"/>
          <c:order val="0"/>
          <c:tx>
            <c:strRef>
              <c:f>'Zestawienie dla województw'!$T$57</c:f>
              <c:strCache>
                <c:ptCount val="1"/>
                <c:pt idx="0">
                  <c:v>Projekty aktualne</c:v>
                </c:pt>
              </c:strCache>
            </c:strRef>
          </c:tx>
          <c:spPr>
            <a:solidFill>
              <a:schemeClr val="accent1">
                <a:alpha val="70000"/>
              </a:schemeClr>
            </a:solidFill>
            <a:ln>
              <a:noFill/>
            </a:ln>
            <a:effectLst/>
          </c:spPr>
          <c:invertIfNegative val="0"/>
          <c:cat>
            <c:strRef>
              <c:f>'Zestawienie dla województw'!$F$389:$P$389</c:f>
              <c:strCache>
                <c:ptCount val="11"/>
                <c:pt idx="0">
                  <c:v>2009</c:v>
                </c:pt>
                <c:pt idx="1">
                  <c:v>2010</c:v>
                </c:pt>
                <c:pt idx="2">
                  <c:v>2011</c:v>
                </c:pt>
                <c:pt idx="3">
                  <c:v>2012</c:v>
                </c:pt>
                <c:pt idx="4">
                  <c:v>2013</c:v>
                </c:pt>
                <c:pt idx="5">
                  <c:v>2014</c:v>
                </c:pt>
                <c:pt idx="6">
                  <c:v>2015</c:v>
                </c:pt>
                <c:pt idx="7">
                  <c:v>2016</c:v>
                </c:pt>
                <c:pt idx="8">
                  <c:v>2017</c:v>
                </c:pt>
                <c:pt idx="9">
                  <c:v>2018 (lipiec 2018)</c:v>
                </c:pt>
                <c:pt idx="10">
                  <c:v>NOWE lipiec 2018- marzec 2019</c:v>
                </c:pt>
              </c:strCache>
            </c:strRef>
          </c:cat>
          <c:val>
            <c:numRef>
              <c:f>'Zestawienie dla województw'!$F$400:$P$400</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'Zestawienie dla województw'!$S$57</c:f>
              <c:strCache>
                <c:ptCount val="1"/>
                <c:pt idx="0">
                  <c:v>Projekty ukończone</c:v>
                </c:pt>
              </c:strCache>
            </c:strRef>
          </c:tx>
          <c:spPr>
            <a:solidFill>
              <a:schemeClr val="accent2">
                <a:alpha val="70000"/>
              </a:schemeClr>
            </a:solidFill>
            <a:ln>
              <a:noFill/>
            </a:ln>
            <a:effectLst/>
          </c:spPr>
          <c:invertIfNegative val="0"/>
          <c:cat>
            <c:strRef>
              <c:f>'Zestawienie dla województw'!$F$389:$P$389</c:f>
              <c:strCache>
                <c:ptCount val="11"/>
                <c:pt idx="0">
                  <c:v>2009</c:v>
                </c:pt>
                <c:pt idx="1">
                  <c:v>2010</c:v>
                </c:pt>
                <c:pt idx="2">
                  <c:v>2011</c:v>
                </c:pt>
                <c:pt idx="3">
                  <c:v>2012</c:v>
                </c:pt>
                <c:pt idx="4">
                  <c:v>2013</c:v>
                </c:pt>
                <c:pt idx="5">
                  <c:v>2014</c:v>
                </c:pt>
                <c:pt idx="6">
                  <c:v>2015</c:v>
                </c:pt>
                <c:pt idx="7">
                  <c:v>2016</c:v>
                </c:pt>
                <c:pt idx="8">
                  <c:v>2017</c:v>
                </c:pt>
                <c:pt idx="9">
                  <c:v>2018 (lipiec 2018)</c:v>
                </c:pt>
                <c:pt idx="10">
                  <c:v>NOWE lipiec 2018- marzec 2019</c:v>
                </c:pt>
              </c:strCache>
            </c:strRef>
          </c:cat>
          <c:val>
            <c:numRef>
              <c:f>'Zestawienie dla województw'!$F$402:$P$402</c:f>
              <c:numCache>
                <c:formatCode>General</c:formatCode>
                <c:ptCount val="11"/>
              </c:numCache>
            </c:numRef>
          </c:val>
        </c:ser>
        <c:dLbls>
          <c:showLegendKey val="0"/>
          <c:showVal val="0"/>
          <c:showCatName val="0"/>
          <c:showSerName val="0"/>
          <c:showPercent val="0"/>
          <c:showBubbleSize val="0"/>
        </c:dLbls>
        <c:gapWidth val="50"/>
        <c:overlap val="100"/>
        <c:axId val="237213440"/>
        <c:axId val="237213832"/>
      </c:barChart>
      <c:catAx>
        <c:axId val="237213440"/>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37213832"/>
        <c:crosses val="autoZero"/>
        <c:auto val="1"/>
        <c:lblAlgn val="ctr"/>
        <c:lblOffset val="100"/>
        <c:noMultiLvlLbl val="0"/>
      </c:catAx>
      <c:valAx>
        <c:axId val="237213832"/>
        <c:scaling>
          <c:orientation val="minMax"/>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37213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noFill/>
      <a:round/>
    </a:ln>
    <a:effectLst/>
  </c:spPr>
  <c:txPr>
    <a:bodyPr/>
    <a:lstStyle/>
    <a:p>
      <a:pPr>
        <a:defRPr/>
      </a:pPr>
      <a:endParaRPr lang="pl-PL"/>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r>
              <a:rPr lang="pl-PL" sz="1200" b="0" i="0" cap="all" baseline="0">
                <a:effectLst/>
              </a:rPr>
              <a:t>Rozkład liczby projektów aktualnych oraz ukończonych w poszczególnych latach </a:t>
            </a:r>
            <a:endParaRPr lang="pl-PL" sz="1200">
              <a:effectLst/>
            </a:endParaRPr>
          </a:p>
        </c:rich>
      </c:tx>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endParaRPr lang="pl-PL"/>
        </a:p>
      </c:txPr>
    </c:title>
    <c:autoTitleDeleted val="0"/>
    <c:plotArea>
      <c:layout/>
      <c:barChart>
        <c:barDir val="col"/>
        <c:grouping val="stacked"/>
        <c:varyColors val="0"/>
        <c:ser>
          <c:idx val="0"/>
          <c:order val="0"/>
          <c:tx>
            <c:strRef>
              <c:f>'Zestawienie dla województw'!$T$57</c:f>
              <c:strCache>
                <c:ptCount val="1"/>
                <c:pt idx="0">
                  <c:v>Projekty aktualne</c:v>
                </c:pt>
              </c:strCache>
            </c:strRef>
          </c:tx>
          <c:spPr>
            <a:solidFill>
              <a:schemeClr val="accent1">
                <a:alpha val="70000"/>
              </a:schemeClr>
            </a:solidFill>
            <a:ln>
              <a:noFill/>
            </a:ln>
            <a:effectLst/>
          </c:spPr>
          <c:invertIfNegative val="0"/>
          <c:cat>
            <c:strRef>
              <c:f>'Zestawienie dla województw'!$D$422:$P$422</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 (lipiec 2018)</c:v>
                </c:pt>
                <c:pt idx="12">
                  <c:v>NOWE lipiec 2018- marzec 2019</c:v>
                </c:pt>
              </c:strCache>
            </c:strRef>
          </c:cat>
          <c:val>
            <c:numRef>
              <c:f>'Zestawienie dla województw'!$D$433:$P$433</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strRef>
              <c:f>'Zestawienie dla województw'!$S$57</c:f>
              <c:strCache>
                <c:ptCount val="1"/>
                <c:pt idx="0">
                  <c:v>Projekty ukończone</c:v>
                </c:pt>
              </c:strCache>
            </c:strRef>
          </c:tx>
          <c:spPr>
            <a:solidFill>
              <a:schemeClr val="accent2">
                <a:alpha val="70000"/>
              </a:schemeClr>
            </a:solidFill>
            <a:ln>
              <a:noFill/>
            </a:ln>
            <a:effectLst/>
          </c:spPr>
          <c:invertIfNegative val="0"/>
          <c:cat>
            <c:strRef>
              <c:f>'Zestawienie dla województw'!$D$422:$P$422</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 (lipiec 2018)</c:v>
                </c:pt>
                <c:pt idx="12">
                  <c:v>NOWE lipiec 2018- marzec 2019</c:v>
                </c:pt>
              </c:strCache>
            </c:strRef>
          </c:cat>
          <c:val>
            <c:numRef>
              <c:f>'Zestawienie dla województw'!$D$435:$O$435</c:f>
              <c:numCache>
                <c:formatCode>General</c:formatCode>
                <c:ptCount val="12"/>
              </c:numCache>
            </c:numRef>
          </c:val>
        </c:ser>
        <c:dLbls>
          <c:showLegendKey val="0"/>
          <c:showVal val="0"/>
          <c:showCatName val="0"/>
          <c:showSerName val="0"/>
          <c:showPercent val="0"/>
          <c:showBubbleSize val="0"/>
        </c:dLbls>
        <c:gapWidth val="50"/>
        <c:overlap val="100"/>
        <c:axId val="237214616"/>
        <c:axId val="237215008"/>
      </c:barChart>
      <c:catAx>
        <c:axId val="237214616"/>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37215008"/>
        <c:crosses val="autoZero"/>
        <c:auto val="1"/>
        <c:lblAlgn val="ctr"/>
        <c:lblOffset val="100"/>
        <c:noMultiLvlLbl val="0"/>
      </c:catAx>
      <c:valAx>
        <c:axId val="237215008"/>
        <c:scaling>
          <c:orientation val="minMax"/>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372146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noFill/>
      <a:round/>
    </a:ln>
    <a:effectLst/>
  </c:spPr>
  <c:txPr>
    <a:bodyPr/>
    <a:lstStyle/>
    <a:p>
      <a:pPr>
        <a:defRPr/>
      </a:pPr>
      <a:endParaRPr lang="pl-P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pl-PL" sz="1400"/>
              <a:t>Zestawienie</a:t>
            </a:r>
            <a:r>
              <a:rPr lang="pl-PL" sz="1400" baseline="0"/>
              <a:t> mocy i liczby projektów ze względu na operatora i etap zaawansowania inwestycji *</a:t>
            </a:r>
            <a:endParaRPr lang="pl-PL" sz="1400"/>
          </a:p>
        </c:rich>
      </c:tx>
      <c:layout>
        <c:manualLayout>
          <c:xMode val="edge"/>
          <c:yMode val="edge"/>
          <c:x val="0.28836988747465186"/>
          <c:y val="1.0398351064777446E-2"/>
        </c:manualLayout>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dLbl>
          <c:idx val="0"/>
          <c:numFmt formatCode="#,##0.00" sourceLinked="0"/>
          <c:spPr/>
          <c:txPr>
            <a:bodyPr/>
            <a:lstStyle/>
            <a:p>
              <a:pPr>
                <a:defRPr/>
              </a:pPr>
              <a:endParaRPr lang="pl-PL"/>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marker>
          <c:symbol val="none"/>
        </c:marker>
      </c:pivotFmt>
      <c:pivotFmt>
        <c:idx val="6"/>
        <c:spPr>
          <a:solidFill>
            <a:schemeClr val="accent3">
              <a:lumMod val="60000"/>
              <a:lumOff val="40000"/>
            </a:schemeClr>
          </a:solidFill>
        </c:spPr>
        <c:marker>
          <c:symbol val="none"/>
        </c:marker>
        <c:dLbl>
          <c:idx val="0"/>
          <c:spPr/>
          <c:txPr>
            <a:bodyPr/>
            <a:lstStyle/>
            <a:p>
              <a:pPr>
                <a:defRPr/>
              </a:pPr>
              <a:endParaRPr lang="pl-PL"/>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
        <c:dLbl>
          <c:idx val="0"/>
          <c:tx>
            <c:rich>
              <a:bodyPr/>
              <a:lstStyle/>
              <a:p>
                <a:pPr>
                  <a:defRPr/>
                </a:pPr>
                <a:r>
                  <a:rPr lang="en-US"/>
                  <a:t>48</a:t>
                </a:r>
              </a:p>
            </c:rich>
          </c:tx>
          <c:numFmt formatCode="#,##0.00" sourceLinked="0"/>
          <c:spPr/>
          <c:dLblPos val="outEnd"/>
          <c:showLegendKey val="0"/>
          <c:showVal val="1"/>
          <c:showCatName val="0"/>
          <c:showSerName val="0"/>
          <c:showPercent val="0"/>
          <c:showBubbleSize val="0"/>
          <c:extLst>
            <c:ext xmlns:c15="http://schemas.microsoft.com/office/drawing/2012/chart" uri="{CE6537A1-D6FC-4f65-9D91-7224C49458BB}"/>
          </c:extLst>
        </c:dLbl>
      </c:pivotFmt>
      <c:pivotFmt>
        <c:idx val="8"/>
      </c:pivotFmt>
      <c:pivotFmt>
        <c:idx val="9"/>
        <c:dLbl>
          <c:idx val="0"/>
          <c:delete val="1"/>
          <c:extLst>
            <c:ext xmlns:c15="http://schemas.microsoft.com/office/drawing/2012/chart" uri="{CE6537A1-D6FC-4f65-9D91-7224C49458BB}"/>
          </c:extLst>
        </c:dLbl>
      </c:pivotFmt>
      <c:pivotFmt>
        <c:idx val="10"/>
        <c:dLbl>
          <c:idx val="0"/>
          <c:delete val="1"/>
          <c:extLst>
            <c:ext xmlns:c15="http://schemas.microsoft.com/office/drawing/2012/chart" uri="{CE6537A1-D6FC-4f65-9D91-7224C49458BB}"/>
          </c:extLst>
        </c:dLbl>
      </c:pivotFmt>
      <c:pivotFmt>
        <c:idx val="11"/>
        <c:marker>
          <c:symbol val="none"/>
        </c:marker>
        <c:dLbl>
          <c:idx val="0"/>
          <c:numFmt formatCode="#,##0.00" sourceLinked="0"/>
          <c:spPr/>
          <c:txPr>
            <a:bodyPr/>
            <a:lstStyle/>
            <a:p>
              <a:pPr>
                <a:defRPr/>
              </a:pPr>
              <a:endParaRPr lang="pl-PL"/>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2"/>
        <c:dLbl>
          <c:idx val="0"/>
          <c:delete val="1"/>
          <c:extLst>
            <c:ext xmlns:c15="http://schemas.microsoft.com/office/drawing/2012/chart" uri="{CE6537A1-D6FC-4f65-9D91-7224C49458BB}"/>
          </c:extLst>
        </c:dLbl>
      </c:pivotFmt>
      <c:pivotFmt>
        <c:idx val="13"/>
        <c:spPr>
          <a:solidFill>
            <a:schemeClr val="accent3">
              <a:lumMod val="60000"/>
              <a:lumOff val="40000"/>
            </a:schemeClr>
          </a:solidFill>
        </c:spPr>
        <c:marker>
          <c:symbol val="none"/>
        </c:marker>
        <c:dLbl>
          <c:idx val="0"/>
          <c:spPr/>
          <c:txPr>
            <a:bodyPr/>
            <a:lstStyle/>
            <a:p>
              <a:pPr>
                <a:defRPr/>
              </a:pPr>
              <a:endParaRPr lang="pl-PL"/>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dLbl>
          <c:idx val="0"/>
          <c:tx>
            <c:rich>
              <a:bodyPr/>
              <a:lstStyle/>
              <a:p>
                <a:pPr>
                  <a:defRPr/>
                </a:pPr>
                <a:r>
                  <a:rPr lang="en-US"/>
                  <a:t>48</a:t>
                </a:r>
              </a:p>
            </c:rich>
          </c:tx>
          <c:numFmt formatCode="#,##0.00" sourceLinked="0"/>
          <c:spPr/>
          <c:dLblPos val="outEnd"/>
          <c:showLegendKey val="0"/>
          <c:showVal val="1"/>
          <c:showCatName val="0"/>
          <c:showSerName val="0"/>
          <c:showPercent val="0"/>
          <c:showBubbleSize val="0"/>
          <c:extLst>
            <c:ext xmlns:c15="http://schemas.microsoft.com/office/drawing/2012/chart" uri="{CE6537A1-D6FC-4f65-9D91-7224C49458BB}"/>
          </c:extLst>
        </c:dLbl>
      </c:pivotFmt>
      <c:pivotFmt>
        <c:idx val="15"/>
        <c:dLbl>
          <c:idx val="0"/>
          <c:delete val="1"/>
          <c:extLst>
            <c:ext xmlns:c15="http://schemas.microsoft.com/office/drawing/2012/chart" uri="{CE6537A1-D6FC-4f65-9D91-7224C49458BB}"/>
          </c:extLst>
        </c:dLbl>
      </c:pivotFmt>
      <c:pivotFmt>
        <c:idx val="16"/>
        <c:spPr>
          <a:noFill/>
          <a:ln w="28575">
            <a:solidFill>
              <a:schemeClr val="tx2">
                <a:lumMod val="75000"/>
              </a:schemeClr>
            </a:solidFill>
          </a:ln>
        </c:spPr>
        <c:marker>
          <c:symbol val="none"/>
        </c:marker>
      </c:pivotFmt>
      <c:pivotFmt>
        <c:idx val="17"/>
      </c:pivotFmt>
      <c:pivotFmt>
        <c:idx val="18"/>
        <c:spPr>
          <a:solidFill>
            <a:schemeClr val="accent3">
              <a:lumMod val="75000"/>
            </a:schemeClr>
          </a:solidFill>
        </c:spPr>
        <c:marker>
          <c:symbol val="none"/>
        </c:marker>
      </c:pivotFmt>
      <c:pivotFmt>
        <c:idx val="19"/>
      </c:pivotFmt>
      <c:pivotFmt>
        <c:idx val="20"/>
      </c:pivotFmt>
      <c:pivotFmt>
        <c:idx val="21"/>
      </c:pivotFmt>
      <c:pivotFmt>
        <c:idx val="22"/>
      </c:pivotFmt>
      <c:pivotFmt>
        <c:idx val="23"/>
      </c:pivotFmt>
      <c:pivotFmt>
        <c:idx val="24"/>
      </c:pivotFmt>
      <c:pivotFmt>
        <c:idx val="25"/>
      </c:pivotFmt>
      <c:pivotFmt>
        <c:idx val="26"/>
      </c:pivotFmt>
      <c:pivotFmt>
        <c:idx val="27"/>
      </c:pivotFmt>
      <c:pivotFmt>
        <c:idx val="28"/>
      </c:pivotFmt>
      <c:pivotFmt>
        <c:idx val="29"/>
      </c:pivotFmt>
      <c:pivotFmt>
        <c:idx val="30"/>
      </c:pivotFmt>
      <c:pivotFmt>
        <c:idx val="31"/>
      </c:pivotFmt>
      <c:pivotFmt>
        <c:idx val="32"/>
      </c:pivotFmt>
      <c:pivotFmt>
        <c:idx val="33"/>
      </c:pivotFmt>
      <c:pivotFmt>
        <c:idx val="34"/>
        <c:marker>
          <c:symbol val="none"/>
        </c:marker>
        <c:dLbl>
          <c:idx val="0"/>
          <c:spPr/>
          <c:txPr>
            <a:bodyPr/>
            <a:lstStyle/>
            <a:p>
              <a:pPr>
                <a:defRPr/>
              </a:pPr>
              <a:endParaRPr lang="pl-PL"/>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5"/>
        <c:marker>
          <c:symbol val="none"/>
        </c:marker>
        <c:dLbl>
          <c:idx val="0"/>
          <c:spPr/>
          <c:txPr>
            <a:bodyPr/>
            <a:lstStyle/>
            <a:p>
              <a:pPr>
                <a:defRPr/>
              </a:pPr>
              <a:endParaRPr lang="pl-PL"/>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6"/>
      </c:pivotFmt>
    </c:pivotFmts>
    <c:plotArea>
      <c:layout/>
      <c:barChart>
        <c:barDir val="col"/>
        <c:grouping val="clustered"/>
        <c:varyColors val="0"/>
        <c:ser>
          <c:idx val="0"/>
          <c:order val="0"/>
          <c:tx>
            <c:v>Moc projektów [MW]</c:v>
          </c:tx>
          <c:spPr>
            <a:noFill/>
            <a:ln w="28575">
              <a:solidFill>
                <a:schemeClr val="tx2">
                  <a:lumMod val="75000"/>
                </a:schemeClr>
              </a:solidFill>
            </a:ln>
          </c:spPr>
          <c:invertIfNegative val="0"/>
          <c:cat>
            <c:strLit>
              <c:ptCount val="15"/>
              <c:pt idx="0">
                <c:v>funkcjonujące instalacje ENEA</c:v>
              </c:pt>
              <c:pt idx="1">
                <c:v>funkcjonujące instalacje ENERGA OPERATOR</c:v>
              </c:pt>
              <c:pt idx="2">
                <c:v>funkcjonujące instalacje PGE Dystrybucja</c:v>
              </c:pt>
              <c:pt idx="3">
                <c:v>funkcjonujące instalacje PSE</c:v>
              </c:pt>
              <c:pt idx="4">
                <c:v>funkcjonujące instalacje Tauron</c:v>
              </c:pt>
              <c:pt idx="5">
                <c:v>wydane warunki przyłączenia ENEA</c:v>
              </c:pt>
              <c:pt idx="6">
                <c:v>wydane warunki przyłączenia ENERGA OPERATOR</c:v>
              </c:pt>
              <c:pt idx="7">
                <c:v>wydane warunki przyłączenia PGE Dystrybucja</c:v>
              </c:pt>
              <c:pt idx="8">
                <c:v>wydane warunki przyłączenia PSE</c:v>
              </c:pt>
              <c:pt idx="9">
                <c:v>wydane warunki przyłączenia Tauron</c:v>
              </c:pt>
              <c:pt idx="10">
                <c:v>zawarte umowy o przyłączenie ENEA</c:v>
              </c:pt>
              <c:pt idx="11">
                <c:v>zawarte umowy o przyłączenie ENERGA OPERATOR</c:v>
              </c:pt>
              <c:pt idx="12">
                <c:v>zawarte umowy o przyłączenie PGE Dystrybucja</c:v>
              </c:pt>
              <c:pt idx="13">
                <c:v>zawarte umowy o przyłączenie PSE</c:v>
              </c:pt>
              <c:pt idx="14">
                <c:v>zawarte umowy o przyłączenie Tauron</c:v>
              </c:pt>
            </c:strLit>
          </c:cat>
          <c:val>
            <c:numLit>
              <c:formatCode>General</c:formatCode>
              <c:ptCount val="15"/>
              <c:pt idx="0">
                <c:v>0</c:v>
              </c:pt>
              <c:pt idx="1">
                <c:v>0</c:v>
              </c:pt>
              <c:pt idx="2">
                <c:v>0</c:v>
              </c:pt>
              <c:pt idx="3">
                <c:v>0</c:v>
              </c:pt>
              <c:pt idx="4">
                <c:v>0</c:v>
              </c:pt>
              <c:pt idx="5">
                <c:v>8.3000000000000007</c:v>
              </c:pt>
              <c:pt idx="6">
                <c:v>34.923999999999999</c:v>
              </c:pt>
              <c:pt idx="7">
                <c:v>17.181000000000001</c:v>
              </c:pt>
              <c:pt idx="8">
                <c:v>0</c:v>
              </c:pt>
              <c:pt idx="9">
                <c:v>16.350000000000001</c:v>
              </c:pt>
              <c:pt idx="10">
                <c:v>6.85</c:v>
              </c:pt>
              <c:pt idx="11">
                <c:v>28.285</c:v>
              </c:pt>
              <c:pt idx="12">
                <c:v>17.181000000000001</c:v>
              </c:pt>
              <c:pt idx="13">
                <c:v>0</c:v>
              </c:pt>
              <c:pt idx="14">
                <c:v>12.55</c:v>
              </c:pt>
            </c:numLit>
          </c:val>
        </c:ser>
        <c:dLbls>
          <c:showLegendKey val="0"/>
          <c:showVal val="0"/>
          <c:showCatName val="0"/>
          <c:showSerName val="0"/>
          <c:showPercent val="0"/>
          <c:showBubbleSize val="0"/>
        </c:dLbls>
        <c:gapWidth val="150"/>
        <c:axId val="233555040"/>
        <c:axId val="233500192"/>
      </c:barChart>
      <c:barChart>
        <c:barDir val="col"/>
        <c:grouping val="clustered"/>
        <c:varyColors val="0"/>
        <c:ser>
          <c:idx val="1"/>
          <c:order val="1"/>
          <c:tx>
            <c:v>Liczba projektów</c:v>
          </c:tx>
          <c:spPr>
            <a:solidFill>
              <a:schemeClr val="accent3">
                <a:lumMod val="75000"/>
              </a:schemeClr>
            </a:solidFill>
          </c:spPr>
          <c:invertIfNegative val="0"/>
          <c:cat>
            <c:strLit>
              <c:ptCount val="15"/>
              <c:pt idx="0">
                <c:v>funkcjonujące instalacje ENEA</c:v>
              </c:pt>
              <c:pt idx="1">
                <c:v>funkcjonujące instalacje ENERGA OPERATOR</c:v>
              </c:pt>
              <c:pt idx="2">
                <c:v>funkcjonujące instalacje PGE Dystrybucja</c:v>
              </c:pt>
              <c:pt idx="3">
                <c:v>funkcjonujące instalacje PSE</c:v>
              </c:pt>
              <c:pt idx="4">
                <c:v>funkcjonujące instalacje Tauron</c:v>
              </c:pt>
              <c:pt idx="5">
                <c:v>wydane warunki przyłączenia ENEA</c:v>
              </c:pt>
              <c:pt idx="6">
                <c:v>wydane warunki przyłączenia ENERGA OPERATOR</c:v>
              </c:pt>
              <c:pt idx="7">
                <c:v>wydane warunki przyłączenia PGE Dystrybucja</c:v>
              </c:pt>
              <c:pt idx="8">
                <c:v>wydane warunki przyłączenia PSE</c:v>
              </c:pt>
              <c:pt idx="9">
                <c:v>wydane warunki przyłączenia Tauron</c:v>
              </c:pt>
              <c:pt idx="10">
                <c:v>zawarte umowy o przyłączenie ENEA</c:v>
              </c:pt>
              <c:pt idx="11">
                <c:v>zawarte umowy o przyłączenie ENERGA OPERATOR</c:v>
              </c:pt>
              <c:pt idx="12">
                <c:v>zawarte umowy o przyłączenie PGE Dystrybucja</c:v>
              </c:pt>
              <c:pt idx="13">
                <c:v>zawarte umowy o przyłączenie PSE</c:v>
              </c:pt>
              <c:pt idx="14">
                <c:v>zawarte umowy o przyłączenie Tauron</c:v>
              </c:pt>
            </c:strLit>
          </c:cat>
          <c:val>
            <c:numLit>
              <c:formatCode>General</c:formatCode>
              <c:ptCount val="15"/>
              <c:pt idx="0">
                <c:v>0</c:v>
              </c:pt>
              <c:pt idx="1">
                <c:v>0</c:v>
              </c:pt>
              <c:pt idx="2">
                <c:v>0</c:v>
              </c:pt>
              <c:pt idx="3">
                <c:v>0</c:v>
              </c:pt>
              <c:pt idx="4">
                <c:v>0</c:v>
              </c:pt>
              <c:pt idx="5">
                <c:v>11</c:v>
              </c:pt>
              <c:pt idx="6">
                <c:v>48</c:v>
              </c:pt>
              <c:pt idx="7">
                <c:v>22</c:v>
              </c:pt>
              <c:pt idx="8">
                <c:v>0</c:v>
              </c:pt>
              <c:pt idx="9">
                <c:v>17</c:v>
              </c:pt>
              <c:pt idx="10">
                <c:v>9</c:v>
              </c:pt>
              <c:pt idx="11">
                <c:v>38</c:v>
              </c:pt>
              <c:pt idx="12">
                <c:v>22</c:v>
              </c:pt>
              <c:pt idx="13">
                <c:v>0</c:v>
              </c:pt>
              <c:pt idx="14">
                <c:v>13</c:v>
              </c:pt>
            </c:numLit>
          </c:val>
        </c:ser>
        <c:dLbls>
          <c:showLegendKey val="0"/>
          <c:showVal val="0"/>
          <c:showCatName val="0"/>
          <c:showSerName val="0"/>
          <c:showPercent val="0"/>
          <c:showBubbleSize val="0"/>
        </c:dLbls>
        <c:gapWidth val="150"/>
        <c:axId val="233217176"/>
        <c:axId val="233216792"/>
      </c:barChart>
      <c:catAx>
        <c:axId val="233555040"/>
        <c:scaling>
          <c:orientation val="minMax"/>
        </c:scaling>
        <c:delete val="1"/>
        <c:axPos val="b"/>
        <c:numFmt formatCode="General" sourceLinked="0"/>
        <c:majorTickMark val="out"/>
        <c:minorTickMark val="none"/>
        <c:tickLblPos val="nextTo"/>
        <c:crossAx val="233500192"/>
        <c:crosses val="autoZero"/>
        <c:auto val="1"/>
        <c:lblAlgn val="ctr"/>
        <c:lblOffset val="100"/>
        <c:noMultiLvlLbl val="0"/>
      </c:catAx>
      <c:valAx>
        <c:axId val="233500192"/>
        <c:scaling>
          <c:orientation val="minMax"/>
        </c:scaling>
        <c:delete val="1"/>
        <c:axPos val="l"/>
        <c:majorGridlines/>
        <c:title>
          <c:tx>
            <c:rich>
              <a:bodyPr rot="-5400000" vert="horz"/>
              <a:lstStyle/>
              <a:p>
                <a:pPr>
                  <a:defRPr sz="1100"/>
                </a:pPr>
                <a:r>
                  <a:rPr lang="pl-PL" sz="1100"/>
                  <a:t>Moc [MW]</a:t>
                </a:r>
              </a:p>
            </c:rich>
          </c:tx>
          <c:overlay val="0"/>
        </c:title>
        <c:numFmt formatCode="General" sourceLinked="1"/>
        <c:majorTickMark val="out"/>
        <c:minorTickMark val="none"/>
        <c:tickLblPos val="nextTo"/>
        <c:crossAx val="233555040"/>
        <c:crosses val="autoZero"/>
        <c:crossBetween val="between"/>
      </c:valAx>
      <c:valAx>
        <c:axId val="233216792"/>
        <c:scaling>
          <c:orientation val="minMax"/>
        </c:scaling>
        <c:delete val="1"/>
        <c:axPos val="r"/>
        <c:numFmt formatCode="General" sourceLinked="1"/>
        <c:majorTickMark val="out"/>
        <c:minorTickMark val="none"/>
        <c:tickLblPos val="nextTo"/>
        <c:crossAx val="233217176"/>
        <c:crosses val="max"/>
        <c:crossBetween val="between"/>
      </c:valAx>
      <c:catAx>
        <c:axId val="233217176"/>
        <c:scaling>
          <c:orientation val="minMax"/>
        </c:scaling>
        <c:delete val="1"/>
        <c:axPos val="b"/>
        <c:numFmt formatCode="General" sourceLinked="1"/>
        <c:majorTickMark val="out"/>
        <c:minorTickMark val="none"/>
        <c:tickLblPos val="nextTo"/>
        <c:crossAx val="233216792"/>
        <c:crosses val="autoZero"/>
        <c:auto val="1"/>
        <c:lblAlgn val="ctr"/>
        <c:lblOffset val="100"/>
        <c:noMultiLvlLbl val="0"/>
      </c:catAx>
    </c:plotArea>
    <c:legend>
      <c:legendPos val="r"/>
      <c:overlay val="0"/>
      <c:txPr>
        <a:bodyPr/>
        <a:lstStyle/>
        <a:p>
          <a:pPr>
            <a:defRPr sz="1100"/>
          </a:pPr>
          <a:endParaRPr lang="pl-PL"/>
        </a:p>
      </c:txPr>
    </c:legend>
    <c:plotVisOnly val="1"/>
    <c:dispBlanksAs val="gap"/>
    <c:showDLblsOverMax val="0"/>
  </c:chart>
  <c:printSettings>
    <c:headerFooter/>
    <c:pageMargins b="0.75" l="0.7" r="0.7" t="0.75" header="0.3" footer="0.3"/>
    <c:pageSetup/>
  </c:printSettings>
  <c:extLst/>
</c:chartSpace>
</file>

<file path=xl/charts/chart50.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r>
              <a:rPr lang="pl-PL" sz="1200" b="0" i="0" cap="all" baseline="0">
                <a:effectLst/>
              </a:rPr>
              <a:t>Rozkład liczby projektów aktualnych oraz ukończonych w poszczególnych latach </a:t>
            </a:r>
            <a:endParaRPr lang="pl-PL" sz="1200">
              <a:effectLst/>
            </a:endParaRPr>
          </a:p>
        </c:rich>
      </c:tx>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endParaRPr lang="pl-PL"/>
        </a:p>
      </c:txPr>
    </c:title>
    <c:autoTitleDeleted val="0"/>
    <c:plotArea>
      <c:layout/>
      <c:barChart>
        <c:barDir val="col"/>
        <c:grouping val="stacked"/>
        <c:varyColors val="0"/>
        <c:ser>
          <c:idx val="0"/>
          <c:order val="0"/>
          <c:tx>
            <c:strRef>
              <c:f>'Zestawienie dla województw'!$T$57</c:f>
              <c:strCache>
                <c:ptCount val="1"/>
                <c:pt idx="0">
                  <c:v>Projekty aktualne</c:v>
                </c:pt>
              </c:strCache>
            </c:strRef>
          </c:tx>
          <c:spPr>
            <a:solidFill>
              <a:schemeClr val="accent1">
                <a:alpha val="70000"/>
              </a:schemeClr>
            </a:solidFill>
            <a:ln>
              <a:noFill/>
            </a:ln>
            <a:effectLst/>
          </c:spPr>
          <c:invertIfNegative val="0"/>
          <c:cat>
            <c:strRef>
              <c:f>'Zestawienie dla województw'!$G$455:$P$455</c:f>
              <c:strCache>
                <c:ptCount val="10"/>
                <c:pt idx="0">
                  <c:v>2010</c:v>
                </c:pt>
                <c:pt idx="1">
                  <c:v>2011</c:v>
                </c:pt>
                <c:pt idx="2">
                  <c:v>2012</c:v>
                </c:pt>
                <c:pt idx="3">
                  <c:v>2013</c:v>
                </c:pt>
                <c:pt idx="4">
                  <c:v>2014</c:v>
                </c:pt>
                <c:pt idx="5">
                  <c:v>2015</c:v>
                </c:pt>
                <c:pt idx="6">
                  <c:v>2016</c:v>
                </c:pt>
                <c:pt idx="7">
                  <c:v>2017</c:v>
                </c:pt>
                <c:pt idx="8">
                  <c:v>2018 (lipiec 2018)</c:v>
                </c:pt>
                <c:pt idx="9">
                  <c:v>NOWE lipiec 2018- marzec 2019</c:v>
                </c:pt>
              </c:strCache>
            </c:strRef>
          </c:cat>
          <c:val>
            <c:numRef>
              <c:f>'Zestawienie dla województw'!$G$466:$P$466</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'Zestawienie dla województw'!$S$57</c:f>
              <c:strCache>
                <c:ptCount val="1"/>
                <c:pt idx="0">
                  <c:v>Projekty ukończone</c:v>
                </c:pt>
              </c:strCache>
            </c:strRef>
          </c:tx>
          <c:spPr>
            <a:solidFill>
              <a:schemeClr val="accent2">
                <a:alpha val="70000"/>
              </a:schemeClr>
            </a:solidFill>
            <a:ln>
              <a:noFill/>
            </a:ln>
            <a:effectLst/>
          </c:spPr>
          <c:invertIfNegative val="0"/>
          <c:cat>
            <c:strRef>
              <c:f>'Zestawienie dla województw'!$G$455:$P$455</c:f>
              <c:strCache>
                <c:ptCount val="10"/>
                <c:pt idx="0">
                  <c:v>2010</c:v>
                </c:pt>
                <c:pt idx="1">
                  <c:v>2011</c:v>
                </c:pt>
                <c:pt idx="2">
                  <c:v>2012</c:v>
                </c:pt>
                <c:pt idx="3">
                  <c:v>2013</c:v>
                </c:pt>
                <c:pt idx="4">
                  <c:v>2014</c:v>
                </c:pt>
                <c:pt idx="5">
                  <c:v>2015</c:v>
                </c:pt>
                <c:pt idx="6">
                  <c:v>2016</c:v>
                </c:pt>
                <c:pt idx="7">
                  <c:v>2017</c:v>
                </c:pt>
                <c:pt idx="8">
                  <c:v>2018 (lipiec 2018)</c:v>
                </c:pt>
                <c:pt idx="9">
                  <c:v>NOWE lipiec 2018- marzec 2019</c:v>
                </c:pt>
              </c:strCache>
            </c:strRef>
          </c:cat>
          <c:val>
            <c:numRef>
              <c:f>'Zestawienie dla województw'!$G$468:$O$468</c:f>
              <c:numCache>
                <c:formatCode>General</c:formatCode>
                <c:ptCount val="9"/>
              </c:numCache>
            </c:numRef>
          </c:val>
        </c:ser>
        <c:dLbls>
          <c:showLegendKey val="0"/>
          <c:showVal val="0"/>
          <c:showCatName val="0"/>
          <c:showSerName val="0"/>
          <c:showPercent val="0"/>
          <c:showBubbleSize val="0"/>
        </c:dLbls>
        <c:gapWidth val="50"/>
        <c:overlap val="100"/>
        <c:axId val="237768496"/>
        <c:axId val="237768888"/>
      </c:barChart>
      <c:catAx>
        <c:axId val="237768496"/>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37768888"/>
        <c:crosses val="autoZero"/>
        <c:auto val="1"/>
        <c:lblAlgn val="ctr"/>
        <c:lblOffset val="100"/>
        <c:noMultiLvlLbl val="0"/>
      </c:catAx>
      <c:valAx>
        <c:axId val="237768888"/>
        <c:scaling>
          <c:orientation val="minMax"/>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37768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noFill/>
      <a:round/>
    </a:ln>
    <a:effectLst/>
  </c:spPr>
  <c:txPr>
    <a:bodyPr/>
    <a:lstStyle/>
    <a:p>
      <a:pPr>
        <a:defRPr/>
      </a:pPr>
      <a:endParaRPr lang="pl-PL"/>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r>
              <a:rPr lang="pl-PL" sz="1200" b="0" i="0" cap="all" baseline="0">
                <a:effectLst/>
              </a:rPr>
              <a:t>Rozkład liczby projektów aktualnych oraz ukończonych w poszczególnych latach </a:t>
            </a:r>
            <a:endParaRPr lang="pl-PL" sz="1200">
              <a:effectLst/>
            </a:endParaRPr>
          </a:p>
        </c:rich>
      </c:tx>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endParaRPr lang="pl-PL"/>
        </a:p>
      </c:txPr>
    </c:title>
    <c:autoTitleDeleted val="0"/>
    <c:plotArea>
      <c:layout/>
      <c:barChart>
        <c:barDir val="col"/>
        <c:grouping val="stacked"/>
        <c:varyColors val="0"/>
        <c:ser>
          <c:idx val="0"/>
          <c:order val="0"/>
          <c:tx>
            <c:strRef>
              <c:f>'Zestawienie dla województw'!$T$57</c:f>
              <c:strCache>
                <c:ptCount val="1"/>
                <c:pt idx="0">
                  <c:v>Projekty aktualne</c:v>
                </c:pt>
              </c:strCache>
            </c:strRef>
          </c:tx>
          <c:spPr>
            <a:solidFill>
              <a:schemeClr val="accent1">
                <a:alpha val="70000"/>
              </a:schemeClr>
            </a:solidFill>
            <a:ln>
              <a:noFill/>
            </a:ln>
            <a:effectLst/>
          </c:spPr>
          <c:invertIfNegative val="0"/>
          <c:cat>
            <c:strRef>
              <c:f>'Zestawienie dla województw'!$F$488:$P$488</c:f>
              <c:strCache>
                <c:ptCount val="11"/>
                <c:pt idx="0">
                  <c:v>2009</c:v>
                </c:pt>
                <c:pt idx="1">
                  <c:v>2010</c:v>
                </c:pt>
                <c:pt idx="2">
                  <c:v>2011</c:v>
                </c:pt>
                <c:pt idx="3">
                  <c:v>2012</c:v>
                </c:pt>
                <c:pt idx="4">
                  <c:v>2013</c:v>
                </c:pt>
                <c:pt idx="5">
                  <c:v>2014</c:v>
                </c:pt>
                <c:pt idx="6">
                  <c:v>2015</c:v>
                </c:pt>
                <c:pt idx="7">
                  <c:v>2016</c:v>
                </c:pt>
                <c:pt idx="8">
                  <c:v>2017</c:v>
                </c:pt>
                <c:pt idx="9">
                  <c:v>2018 (lipiec 2018)</c:v>
                </c:pt>
                <c:pt idx="10">
                  <c:v>NOWE lipiec 2018- marzec 2019</c:v>
                </c:pt>
              </c:strCache>
            </c:strRef>
          </c:cat>
          <c:val>
            <c:numRef>
              <c:f>'Zestawienie dla województw'!$F$499:$P$499</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'Zestawienie dla województw'!$S$57</c:f>
              <c:strCache>
                <c:ptCount val="1"/>
                <c:pt idx="0">
                  <c:v>Projekty ukończone</c:v>
                </c:pt>
              </c:strCache>
            </c:strRef>
          </c:tx>
          <c:spPr>
            <a:solidFill>
              <a:schemeClr val="accent2">
                <a:alpha val="70000"/>
              </a:schemeClr>
            </a:solidFill>
            <a:ln>
              <a:noFill/>
            </a:ln>
            <a:effectLst/>
          </c:spPr>
          <c:invertIfNegative val="0"/>
          <c:cat>
            <c:strRef>
              <c:f>'Zestawienie dla województw'!$F$488:$P$488</c:f>
              <c:strCache>
                <c:ptCount val="11"/>
                <c:pt idx="0">
                  <c:v>2009</c:v>
                </c:pt>
                <c:pt idx="1">
                  <c:v>2010</c:v>
                </c:pt>
                <c:pt idx="2">
                  <c:v>2011</c:v>
                </c:pt>
                <c:pt idx="3">
                  <c:v>2012</c:v>
                </c:pt>
                <c:pt idx="4">
                  <c:v>2013</c:v>
                </c:pt>
                <c:pt idx="5">
                  <c:v>2014</c:v>
                </c:pt>
                <c:pt idx="6">
                  <c:v>2015</c:v>
                </c:pt>
                <c:pt idx="7">
                  <c:v>2016</c:v>
                </c:pt>
                <c:pt idx="8">
                  <c:v>2017</c:v>
                </c:pt>
                <c:pt idx="9">
                  <c:v>2018 (lipiec 2018)</c:v>
                </c:pt>
                <c:pt idx="10">
                  <c:v>NOWE lipiec 2018- marzec 2019</c:v>
                </c:pt>
              </c:strCache>
            </c:strRef>
          </c:cat>
          <c:val>
            <c:numRef>
              <c:f>'Zestawienie dla województw'!$F$501:$O$501</c:f>
              <c:numCache>
                <c:formatCode>General</c:formatCode>
                <c:ptCount val="10"/>
              </c:numCache>
            </c:numRef>
          </c:val>
        </c:ser>
        <c:dLbls>
          <c:showLegendKey val="0"/>
          <c:showVal val="0"/>
          <c:showCatName val="0"/>
          <c:showSerName val="0"/>
          <c:showPercent val="0"/>
          <c:showBubbleSize val="0"/>
        </c:dLbls>
        <c:gapWidth val="50"/>
        <c:overlap val="100"/>
        <c:axId val="237772416"/>
        <c:axId val="237772808"/>
      </c:barChart>
      <c:catAx>
        <c:axId val="237772416"/>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37772808"/>
        <c:crosses val="autoZero"/>
        <c:auto val="1"/>
        <c:lblAlgn val="ctr"/>
        <c:lblOffset val="100"/>
        <c:noMultiLvlLbl val="0"/>
      </c:catAx>
      <c:valAx>
        <c:axId val="237772808"/>
        <c:scaling>
          <c:orientation val="minMax"/>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377724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noFill/>
      <a:round/>
    </a:ln>
    <a:effectLst/>
  </c:spPr>
  <c:txPr>
    <a:bodyPr/>
    <a:lstStyle/>
    <a:p>
      <a:pPr>
        <a:defRPr/>
      </a:pPr>
      <a:endParaRPr lang="pl-PL"/>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r>
              <a:rPr lang="pl-PL" sz="1200" b="0" i="0" cap="all" baseline="0">
                <a:effectLst/>
              </a:rPr>
              <a:t>Rozkład liczby projektów aktualnych oraz ukończonych w poszczególnych latach </a:t>
            </a:r>
            <a:endParaRPr lang="pl-PL" sz="1200">
              <a:effectLst/>
            </a:endParaRPr>
          </a:p>
        </c:rich>
      </c:tx>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endParaRPr lang="pl-PL"/>
        </a:p>
      </c:txPr>
    </c:title>
    <c:autoTitleDeleted val="0"/>
    <c:plotArea>
      <c:layout/>
      <c:barChart>
        <c:barDir val="col"/>
        <c:grouping val="stacked"/>
        <c:varyColors val="0"/>
        <c:ser>
          <c:idx val="0"/>
          <c:order val="0"/>
          <c:tx>
            <c:strRef>
              <c:f>'Zestawienie dla województw'!$T$57</c:f>
              <c:strCache>
                <c:ptCount val="1"/>
                <c:pt idx="0">
                  <c:v>Projekty aktualne</c:v>
                </c:pt>
              </c:strCache>
            </c:strRef>
          </c:tx>
          <c:spPr>
            <a:solidFill>
              <a:schemeClr val="accent1">
                <a:alpha val="70000"/>
              </a:schemeClr>
            </a:solidFill>
            <a:ln>
              <a:noFill/>
            </a:ln>
            <a:effectLst/>
          </c:spPr>
          <c:invertIfNegative val="0"/>
          <c:cat>
            <c:strRef>
              <c:f>'Zestawienie dla województw'!$I$522:$P$522</c:f>
              <c:strCache>
                <c:ptCount val="8"/>
                <c:pt idx="0">
                  <c:v>2012</c:v>
                </c:pt>
                <c:pt idx="1">
                  <c:v>2013</c:v>
                </c:pt>
                <c:pt idx="2">
                  <c:v>2014</c:v>
                </c:pt>
                <c:pt idx="3">
                  <c:v>2015</c:v>
                </c:pt>
                <c:pt idx="4">
                  <c:v>2016</c:v>
                </c:pt>
                <c:pt idx="5">
                  <c:v>2017</c:v>
                </c:pt>
                <c:pt idx="6">
                  <c:v>2018 (lipiec 2018)</c:v>
                </c:pt>
                <c:pt idx="7">
                  <c:v>NOWE lipiec 2018- marzec 2019</c:v>
                </c:pt>
              </c:strCache>
            </c:strRef>
          </c:cat>
          <c:val>
            <c:numRef>
              <c:f>'Zestawienie dla województw'!$I$533:$P$533</c:f>
              <c:numCache>
                <c:formatCode>General</c:formatCode>
                <c:ptCount val="8"/>
                <c:pt idx="0">
                  <c:v>0</c:v>
                </c:pt>
                <c:pt idx="1">
                  <c:v>0</c:v>
                </c:pt>
                <c:pt idx="2">
                  <c:v>0</c:v>
                </c:pt>
                <c:pt idx="3">
                  <c:v>0</c:v>
                </c:pt>
                <c:pt idx="4">
                  <c:v>0</c:v>
                </c:pt>
                <c:pt idx="5">
                  <c:v>0</c:v>
                </c:pt>
                <c:pt idx="6">
                  <c:v>0</c:v>
                </c:pt>
                <c:pt idx="7">
                  <c:v>0</c:v>
                </c:pt>
              </c:numCache>
            </c:numRef>
          </c:val>
        </c:ser>
        <c:ser>
          <c:idx val="1"/>
          <c:order val="1"/>
          <c:tx>
            <c:strRef>
              <c:f>'Zestawienie dla województw'!$S$57</c:f>
              <c:strCache>
                <c:ptCount val="1"/>
                <c:pt idx="0">
                  <c:v>Projekty ukończone</c:v>
                </c:pt>
              </c:strCache>
            </c:strRef>
          </c:tx>
          <c:spPr>
            <a:solidFill>
              <a:schemeClr val="accent2">
                <a:alpha val="70000"/>
              </a:schemeClr>
            </a:solidFill>
            <a:ln>
              <a:noFill/>
            </a:ln>
            <a:effectLst/>
          </c:spPr>
          <c:invertIfNegative val="0"/>
          <c:cat>
            <c:strRef>
              <c:f>'Zestawienie dla województw'!$I$522:$P$522</c:f>
              <c:strCache>
                <c:ptCount val="8"/>
                <c:pt idx="0">
                  <c:v>2012</c:v>
                </c:pt>
                <c:pt idx="1">
                  <c:v>2013</c:v>
                </c:pt>
                <c:pt idx="2">
                  <c:v>2014</c:v>
                </c:pt>
                <c:pt idx="3">
                  <c:v>2015</c:v>
                </c:pt>
                <c:pt idx="4">
                  <c:v>2016</c:v>
                </c:pt>
                <c:pt idx="5">
                  <c:v>2017</c:v>
                </c:pt>
                <c:pt idx="6">
                  <c:v>2018 (lipiec 2018)</c:v>
                </c:pt>
                <c:pt idx="7">
                  <c:v>NOWE lipiec 2018- marzec 2019</c:v>
                </c:pt>
              </c:strCache>
            </c:strRef>
          </c:cat>
          <c:val>
            <c:numRef>
              <c:f>'Zestawienie dla województw'!$I$535:$O$535</c:f>
              <c:numCache>
                <c:formatCode>General</c:formatCode>
                <c:ptCount val="7"/>
              </c:numCache>
            </c:numRef>
          </c:val>
        </c:ser>
        <c:dLbls>
          <c:showLegendKey val="0"/>
          <c:showVal val="0"/>
          <c:showCatName val="0"/>
          <c:showSerName val="0"/>
          <c:showPercent val="0"/>
          <c:showBubbleSize val="0"/>
        </c:dLbls>
        <c:gapWidth val="50"/>
        <c:overlap val="100"/>
        <c:axId val="237773592"/>
        <c:axId val="237773984"/>
      </c:barChart>
      <c:catAx>
        <c:axId val="237773592"/>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37773984"/>
        <c:crosses val="autoZero"/>
        <c:auto val="1"/>
        <c:lblAlgn val="ctr"/>
        <c:lblOffset val="100"/>
        <c:noMultiLvlLbl val="0"/>
      </c:catAx>
      <c:valAx>
        <c:axId val="237773984"/>
        <c:scaling>
          <c:orientation val="minMax"/>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37773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noFill/>
      <a:round/>
    </a:ln>
    <a:effectLst/>
  </c:spPr>
  <c:txPr>
    <a:bodyPr/>
    <a:lstStyle/>
    <a:p>
      <a:pPr>
        <a:defRPr/>
      </a:pPr>
      <a:endParaRPr lang="pl-PL"/>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r>
              <a:rPr lang="pl-PL" sz="1200" b="0" i="0" cap="all" baseline="0">
                <a:effectLst/>
              </a:rPr>
              <a:t>Rozkład liczby projektów aktualnych oraz ukończonych w poszczególnych latach </a:t>
            </a:r>
            <a:endParaRPr lang="pl-PL" sz="1200">
              <a:effectLst/>
            </a:endParaRPr>
          </a:p>
        </c:rich>
      </c:tx>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endParaRPr lang="pl-PL"/>
        </a:p>
      </c:txPr>
    </c:title>
    <c:autoTitleDeleted val="0"/>
    <c:plotArea>
      <c:layout/>
      <c:barChart>
        <c:barDir val="col"/>
        <c:grouping val="stacked"/>
        <c:varyColors val="0"/>
        <c:ser>
          <c:idx val="0"/>
          <c:order val="0"/>
          <c:tx>
            <c:strRef>
              <c:f>'Zestawienie dla województw'!$T$57</c:f>
              <c:strCache>
                <c:ptCount val="1"/>
                <c:pt idx="0">
                  <c:v>Projekty aktualne</c:v>
                </c:pt>
              </c:strCache>
            </c:strRef>
          </c:tx>
          <c:spPr>
            <a:solidFill>
              <a:schemeClr val="accent1">
                <a:alpha val="70000"/>
              </a:schemeClr>
            </a:solidFill>
            <a:ln>
              <a:noFill/>
            </a:ln>
            <a:effectLst/>
          </c:spPr>
          <c:invertIfNegative val="0"/>
          <c:cat>
            <c:strRef>
              <c:f>'Zestawienie dla województw'!$F$556:$P$556</c:f>
              <c:strCache>
                <c:ptCount val="11"/>
                <c:pt idx="0">
                  <c:v>2009</c:v>
                </c:pt>
                <c:pt idx="1">
                  <c:v>2010</c:v>
                </c:pt>
                <c:pt idx="2">
                  <c:v>2011</c:v>
                </c:pt>
                <c:pt idx="3">
                  <c:v>2012</c:v>
                </c:pt>
                <c:pt idx="4">
                  <c:v>2013</c:v>
                </c:pt>
                <c:pt idx="5">
                  <c:v>2014</c:v>
                </c:pt>
                <c:pt idx="6">
                  <c:v>2015</c:v>
                </c:pt>
                <c:pt idx="7">
                  <c:v>2016</c:v>
                </c:pt>
                <c:pt idx="8">
                  <c:v>2017</c:v>
                </c:pt>
                <c:pt idx="9">
                  <c:v>2018 (lipiec 2018)</c:v>
                </c:pt>
                <c:pt idx="10">
                  <c:v>NOWE lipiec 2018- marzec 2019</c:v>
                </c:pt>
              </c:strCache>
            </c:strRef>
          </c:cat>
          <c:val>
            <c:numRef>
              <c:f>'Zestawienie dla województw'!$F$567:$P$567</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'Zestawienie dla województw'!$S$57</c:f>
              <c:strCache>
                <c:ptCount val="1"/>
                <c:pt idx="0">
                  <c:v>Projekty ukończone</c:v>
                </c:pt>
              </c:strCache>
            </c:strRef>
          </c:tx>
          <c:spPr>
            <a:solidFill>
              <a:schemeClr val="accent2">
                <a:alpha val="70000"/>
              </a:schemeClr>
            </a:solidFill>
            <a:ln>
              <a:noFill/>
            </a:ln>
            <a:effectLst/>
          </c:spPr>
          <c:invertIfNegative val="0"/>
          <c:cat>
            <c:strRef>
              <c:f>'Zestawienie dla województw'!$F$556:$P$556</c:f>
              <c:strCache>
                <c:ptCount val="11"/>
                <c:pt idx="0">
                  <c:v>2009</c:v>
                </c:pt>
                <c:pt idx="1">
                  <c:v>2010</c:v>
                </c:pt>
                <c:pt idx="2">
                  <c:v>2011</c:v>
                </c:pt>
                <c:pt idx="3">
                  <c:v>2012</c:v>
                </c:pt>
                <c:pt idx="4">
                  <c:v>2013</c:v>
                </c:pt>
                <c:pt idx="5">
                  <c:v>2014</c:v>
                </c:pt>
                <c:pt idx="6">
                  <c:v>2015</c:v>
                </c:pt>
                <c:pt idx="7">
                  <c:v>2016</c:v>
                </c:pt>
                <c:pt idx="8">
                  <c:v>2017</c:v>
                </c:pt>
                <c:pt idx="9">
                  <c:v>2018 (lipiec 2018)</c:v>
                </c:pt>
                <c:pt idx="10">
                  <c:v>NOWE lipiec 2018- marzec 2019</c:v>
                </c:pt>
              </c:strCache>
            </c:strRef>
          </c:cat>
          <c:val>
            <c:numRef>
              <c:f>'Zestawienie dla województw'!$F$569:$P$569</c:f>
              <c:numCache>
                <c:formatCode>General</c:formatCode>
                <c:ptCount val="11"/>
              </c:numCache>
            </c:numRef>
          </c:val>
        </c:ser>
        <c:dLbls>
          <c:showLegendKey val="0"/>
          <c:showVal val="0"/>
          <c:showCatName val="0"/>
          <c:showSerName val="0"/>
          <c:showPercent val="0"/>
          <c:showBubbleSize val="0"/>
        </c:dLbls>
        <c:gapWidth val="50"/>
        <c:overlap val="100"/>
        <c:axId val="237774768"/>
        <c:axId val="237775160"/>
      </c:barChart>
      <c:catAx>
        <c:axId val="237774768"/>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37775160"/>
        <c:crosses val="autoZero"/>
        <c:auto val="1"/>
        <c:lblAlgn val="ctr"/>
        <c:lblOffset val="100"/>
        <c:noMultiLvlLbl val="0"/>
      </c:catAx>
      <c:valAx>
        <c:axId val="237775160"/>
        <c:scaling>
          <c:orientation val="minMax"/>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37774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noFill/>
      <a:round/>
    </a:ln>
    <a:effectLst/>
  </c:spPr>
  <c:txPr>
    <a:bodyPr/>
    <a:lstStyle/>
    <a:p>
      <a:pPr>
        <a:defRPr/>
      </a:pPr>
      <a:endParaRPr lang="pl-PL"/>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pl-PL" sz="2000" b="0"/>
              <a:t>Rozkład</a:t>
            </a:r>
            <a:r>
              <a:rPr lang="pl-PL" sz="2000" b="0" baseline="0"/>
              <a:t> mocy projektów z podziałem na zakresy mocy</a:t>
            </a:r>
            <a:endParaRPr lang="pl-PL" sz="2000" b="0"/>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pl-PL"/>
        </a:p>
      </c:txPr>
    </c:title>
    <c:autoTitleDeleted val="0"/>
    <c:plotArea>
      <c:layout/>
      <c:areaChart>
        <c:grouping val="stacked"/>
        <c:varyColors val="0"/>
        <c:ser>
          <c:idx val="0"/>
          <c:order val="0"/>
          <c:tx>
            <c:strRef>
              <c:f>'Zestawienie nowe projekty '!$L$83</c:f>
              <c:strCache>
                <c:ptCount val="1"/>
                <c:pt idx="0">
                  <c:v>mniej niż 1 MW</c:v>
                </c:pt>
              </c:strCache>
            </c:strRef>
          </c:tx>
          <c:spPr>
            <a:solidFill>
              <a:schemeClr val="tx1">
                <a:lumMod val="95000"/>
                <a:lumOff val="5000"/>
              </a:schemeClr>
            </a:solidFill>
            <a:ln>
              <a:noFill/>
            </a:ln>
            <a:effectLst/>
          </c:spPr>
          <c:cat>
            <c:strRef>
              <c:f>'Zestawienie nowe projekty '!$N$82:$T$82</c:f>
              <c:strCache>
                <c:ptCount val="7"/>
                <c:pt idx="0">
                  <c:v>2013</c:v>
                </c:pt>
                <c:pt idx="1">
                  <c:v>2014</c:v>
                </c:pt>
                <c:pt idx="2">
                  <c:v>2015</c:v>
                </c:pt>
                <c:pt idx="3">
                  <c:v>2016</c:v>
                </c:pt>
                <c:pt idx="4">
                  <c:v>2017</c:v>
                </c:pt>
                <c:pt idx="5">
                  <c:v>2018</c:v>
                </c:pt>
                <c:pt idx="6">
                  <c:v>styczeń-kwiecień 2019</c:v>
                </c:pt>
              </c:strCache>
            </c:strRef>
          </c:cat>
          <c:val>
            <c:numRef>
              <c:f>'Zestawienie nowe projekty '!$N$83:$T$83</c:f>
              <c:numCache>
                <c:formatCode>0.00</c:formatCode>
                <c:ptCount val="7"/>
                <c:pt idx="0">
                  <c:v>10</c:v>
                </c:pt>
                <c:pt idx="1">
                  <c:v>20</c:v>
                </c:pt>
                <c:pt idx="2">
                  <c:v>30</c:v>
                </c:pt>
                <c:pt idx="3">
                  <c:v>40</c:v>
                </c:pt>
                <c:pt idx="4">
                  <c:v>50</c:v>
                </c:pt>
                <c:pt idx="5">
                  <c:v>60</c:v>
                </c:pt>
                <c:pt idx="6">
                  <c:v>70</c:v>
                </c:pt>
              </c:numCache>
            </c:numRef>
          </c:val>
        </c:ser>
        <c:ser>
          <c:idx val="1"/>
          <c:order val="1"/>
          <c:tx>
            <c:strRef>
              <c:f>'Zestawienie nowe projekty '!$L$84</c:f>
              <c:strCache>
                <c:ptCount val="1"/>
                <c:pt idx="0">
                  <c:v>od 1 MW do 10 MW</c:v>
                </c:pt>
              </c:strCache>
            </c:strRef>
          </c:tx>
          <c:spPr>
            <a:solidFill>
              <a:schemeClr val="accent3">
                <a:lumMod val="50000"/>
              </a:schemeClr>
            </a:solidFill>
            <a:ln>
              <a:noFill/>
            </a:ln>
            <a:effectLst/>
          </c:spPr>
          <c:cat>
            <c:strRef>
              <c:f>'Zestawienie nowe projekty '!$N$82:$T$82</c:f>
              <c:strCache>
                <c:ptCount val="7"/>
                <c:pt idx="0">
                  <c:v>2013</c:v>
                </c:pt>
                <c:pt idx="1">
                  <c:v>2014</c:v>
                </c:pt>
                <c:pt idx="2">
                  <c:v>2015</c:v>
                </c:pt>
                <c:pt idx="3">
                  <c:v>2016</c:v>
                </c:pt>
                <c:pt idx="4">
                  <c:v>2017</c:v>
                </c:pt>
                <c:pt idx="5">
                  <c:v>2018</c:v>
                </c:pt>
                <c:pt idx="6">
                  <c:v>styczeń-kwiecień 2019</c:v>
                </c:pt>
              </c:strCache>
            </c:strRef>
          </c:cat>
          <c:val>
            <c:numRef>
              <c:f>'Zestawienie nowe projekty '!$N$84:$T$84</c:f>
              <c:numCache>
                <c:formatCode>0.00</c:formatCode>
                <c:ptCount val="7"/>
                <c:pt idx="0">
                  <c:v>10</c:v>
                </c:pt>
                <c:pt idx="1">
                  <c:v>20</c:v>
                </c:pt>
                <c:pt idx="2">
                  <c:v>30</c:v>
                </c:pt>
                <c:pt idx="3">
                  <c:v>40</c:v>
                </c:pt>
                <c:pt idx="4">
                  <c:v>50</c:v>
                </c:pt>
                <c:pt idx="5">
                  <c:v>60</c:v>
                </c:pt>
                <c:pt idx="6">
                  <c:v>70</c:v>
                </c:pt>
              </c:numCache>
            </c:numRef>
          </c:val>
        </c:ser>
        <c:ser>
          <c:idx val="2"/>
          <c:order val="2"/>
          <c:tx>
            <c:strRef>
              <c:f>'Zestawienie nowe projekty '!$L$85</c:f>
              <c:strCache>
                <c:ptCount val="1"/>
                <c:pt idx="0">
                  <c:v>od 10 MW do 50 MW</c:v>
                </c:pt>
              </c:strCache>
            </c:strRef>
          </c:tx>
          <c:spPr>
            <a:solidFill>
              <a:schemeClr val="accent3"/>
            </a:solidFill>
            <a:ln>
              <a:noFill/>
            </a:ln>
            <a:effectLst/>
          </c:spPr>
          <c:cat>
            <c:strRef>
              <c:f>'Zestawienie nowe projekty '!$N$82:$T$82</c:f>
              <c:strCache>
                <c:ptCount val="7"/>
                <c:pt idx="0">
                  <c:v>2013</c:v>
                </c:pt>
                <c:pt idx="1">
                  <c:v>2014</c:v>
                </c:pt>
                <c:pt idx="2">
                  <c:v>2015</c:v>
                </c:pt>
                <c:pt idx="3">
                  <c:v>2016</c:v>
                </c:pt>
                <c:pt idx="4">
                  <c:v>2017</c:v>
                </c:pt>
                <c:pt idx="5">
                  <c:v>2018</c:v>
                </c:pt>
                <c:pt idx="6">
                  <c:v>styczeń-kwiecień 2019</c:v>
                </c:pt>
              </c:strCache>
            </c:strRef>
          </c:cat>
          <c:val>
            <c:numRef>
              <c:f>'Zestawienie nowe projekty '!$N$85:$T$85</c:f>
              <c:numCache>
                <c:formatCode>0.00</c:formatCode>
                <c:ptCount val="7"/>
                <c:pt idx="0">
                  <c:v>10</c:v>
                </c:pt>
                <c:pt idx="1">
                  <c:v>20</c:v>
                </c:pt>
                <c:pt idx="2">
                  <c:v>30</c:v>
                </c:pt>
                <c:pt idx="3">
                  <c:v>40</c:v>
                </c:pt>
                <c:pt idx="4">
                  <c:v>50</c:v>
                </c:pt>
                <c:pt idx="5">
                  <c:v>60</c:v>
                </c:pt>
                <c:pt idx="6">
                  <c:v>70</c:v>
                </c:pt>
              </c:numCache>
            </c:numRef>
          </c:val>
        </c:ser>
        <c:ser>
          <c:idx val="3"/>
          <c:order val="3"/>
          <c:tx>
            <c:strRef>
              <c:f>'Zestawienie nowe projekty '!$L$86</c:f>
              <c:strCache>
                <c:ptCount val="1"/>
                <c:pt idx="0">
                  <c:v>od 50 MW do 100 MW</c:v>
                </c:pt>
              </c:strCache>
            </c:strRef>
          </c:tx>
          <c:spPr>
            <a:solidFill>
              <a:schemeClr val="accent3">
                <a:lumMod val="60000"/>
                <a:lumOff val="40000"/>
              </a:schemeClr>
            </a:solidFill>
            <a:ln>
              <a:noFill/>
            </a:ln>
            <a:effectLst/>
          </c:spPr>
          <c:cat>
            <c:strRef>
              <c:f>'Zestawienie nowe projekty '!$N$82:$T$82</c:f>
              <c:strCache>
                <c:ptCount val="7"/>
                <c:pt idx="0">
                  <c:v>2013</c:v>
                </c:pt>
                <c:pt idx="1">
                  <c:v>2014</c:v>
                </c:pt>
                <c:pt idx="2">
                  <c:v>2015</c:v>
                </c:pt>
                <c:pt idx="3">
                  <c:v>2016</c:v>
                </c:pt>
                <c:pt idx="4">
                  <c:v>2017</c:v>
                </c:pt>
                <c:pt idx="5">
                  <c:v>2018</c:v>
                </c:pt>
                <c:pt idx="6">
                  <c:v>styczeń-kwiecień 2019</c:v>
                </c:pt>
              </c:strCache>
            </c:strRef>
          </c:cat>
          <c:val>
            <c:numRef>
              <c:f>'Zestawienie nowe projekty '!$N$86:$T$86</c:f>
              <c:numCache>
                <c:formatCode>0.00</c:formatCode>
                <c:ptCount val="7"/>
                <c:pt idx="0">
                  <c:v>10</c:v>
                </c:pt>
                <c:pt idx="1">
                  <c:v>20</c:v>
                </c:pt>
                <c:pt idx="2">
                  <c:v>30</c:v>
                </c:pt>
                <c:pt idx="3">
                  <c:v>40</c:v>
                </c:pt>
                <c:pt idx="4">
                  <c:v>50</c:v>
                </c:pt>
                <c:pt idx="5">
                  <c:v>60</c:v>
                </c:pt>
                <c:pt idx="6">
                  <c:v>70</c:v>
                </c:pt>
              </c:numCache>
            </c:numRef>
          </c:val>
        </c:ser>
        <c:dLbls>
          <c:showLegendKey val="0"/>
          <c:showVal val="0"/>
          <c:showCatName val="0"/>
          <c:showSerName val="0"/>
          <c:showPercent val="0"/>
          <c:showBubbleSize val="0"/>
        </c:dLbls>
        <c:axId val="237911864"/>
        <c:axId val="237912256"/>
      </c:areaChart>
      <c:catAx>
        <c:axId val="237911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pl-PL"/>
          </a:p>
        </c:txPr>
        <c:crossAx val="237912256"/>
        <c:crosses val="autoZero"/>
        <c:auto val="1"/>
        <c:lblAlgn val="ctr"/>
        <c:lblOffset val="100"/>
        <c:noMultiLvlLbl val="0"/>
      </c:catAx>
      <c:valAx>
        <c:axId val="23791225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pl-PL"/>
          </a:p>
        </c:txPr>
        <c:crossAx val="23791186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noFill/>
      <a:round/>
    </a:ln>
    <a:effectLst/>
  </c:spPr>
  <c:txPr>
    <a:bodyPr/>
    <a:lstStyle/>
    <a:p>
      <a:pPr>
        <a:defRPr/>
      </a:pPr>
      <a:endParaRPr lang="pl-PL"/>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pl-PL" sz="2000"/>
              <a:t>Liczba nowych projektów według województw</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pl-PL"/>
        </a:p>
      </c:txPr>
    </c:title>
    <c:autoTitleDeleted val="0"/>
    <c:plotArea>
      <c:layout/>
      <c:barChart>
        <c:barDir val="col"/>
        <c:grouping val="clustered"/>
        <c:varyColors val="0"/>
        <c:ser>
          <c:idx val="1"/>
          <c:order val="0"/>
          <c:tx>
            <c:strRef>
              <c:f>'Zestawienie nowe projekty '!$D$6</c:f>
              <c:strCache>
                <c:ptCount val="1"/>
                <c:pt idx="0">
                  <c:v>Liczba nowych projektów</c:v>
                </c:pt>
              </c:strCache>
            </c:strRef>
          </c:tx>
          <c:spPr>
            <a:solidFill>
              <a:schemeClr val="accent2">
                <a:lumMod val="60000"/>
                <a:lumOff val="40000"/>
              </a:schemeClr>
            </a:solidFill>
            <a:ln>
              <a:noFill/>
            </a:ln>
            <a:effectLst/>
          </c:spPr>
          <c:invertIfNegative val="0"/>
          <c:cat>
            <c:strRef>
              <c:f>'Zestawienie nowe projekty '!$C$7:$C$22</c:f>
              <c:strCache>
                <c:ptCount val="16"/>
                <c:pt idx="0">
                  <c:v>wielkopolskie</c:v>
                </c:pt>
                <c:pt idx="1">
                  <c:v>lubuskie</c:v>
                </c:pt>
                <c:pt idx="2">
                  <c:v>kujawsko-pomorskie</c:v>
                </c:pt>
                <c:pt idx="3">
                  <c:v>zachodniopomorskie</c:v>
                </c:pt>
                <c:pt idx="4">
                  <c:v>warmińsko-mazurskie</c:v>
                </c:pt>
                <c:pt idx="5">
                  <c:v>pomorskie</c:v>
                </c:pt>
                <c:pt idx="6">
                  <c:v>podlaskie</c:v>
                </c:pt>
                <c:pt idx="7">
                  <c:v>łódzkie</c:v>
                </c:pt>
                <c:pt idx="8">
                  <c:v>świętokrzyskie</c:v>
                </c:pt>
                <c:pt idx="9">
                  <c:v>dolnośląskie</c:v>
                </c:pt>
                <c:pt idx="10">
                  <c:v>mazowieckie</c:v>
                </c:pt>
                <c:pt idx="11">
                  <c:v>lubelskie</c:v>
                </c:pt>
                <c:pt idx="12">
                  <c:v>śląskie</c:v>
                </c:pt>
                <c:pt idx="13">
                  <c:v>podkarpackie</c:v>
                </c:pt>
                <c:pt idx="14">
                  <c:v>małopolskie</c:v>
                </c:pt>
                <c:pt idx="15">
                  <c:v>opolskie</c:v>
                </c:pt>
              </c:strCache>
            </c:strRef>
          </c:cat>
          <c:val>
            <c:numRef>
              <c:f>'Zestawienie nowe projekty '!$D$7:$D$22</c:f>
              <c:numCache>
                <c:formatCode>General</c:formatCode>
                <c:ptCount val="1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numCache>
            </c:numRef>
          </c:val>
        </c:ser>
        <c:dLbls>
          <c:showLegendKey val="0"/>
          <c:showVal val="0"/>
          <c:showCatName val="0"/>
          <c:showSerName val="0"/>
          <c:showPercent val="0"/>
          <c:showBubbleSize val="0"/>
        </c:dLbls>
        <c:gapWidth val="219"/>
        <c:overlap val="-27"/>
        <c:axId val="237913040"/>
        <c:axId val="237913432"/>
      </c:barChart>
      <c:catAx>
        <c:axId val="237913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pl-PL"/>
          </a:p>
        </c:txPr>
        <c:crossAx val="237913432"/>
        <c:crosses val="autoZero"/>
        <c:auto val="1"/>
        <c:lblAlgn val="ctr"/>
        <c:lblOffset val="100"/>
        <c:noMultiLvlLbl val="0"/>
      </c:catAx>
      <c:valAx>
        <c:axId val="2379134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pl-PL"/>
          </a:p>
        </c:txPr>
        <c:crossAx val="23791304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pl-PL"/>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en-US" sz="2000"/>
              <a:t>Etap zaawansowania nowych projektów wiatrowych</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pl-PL"/>
        </a:p>
      </c:txPr>
    </c:title>
    <c:autoTitleDeleted val="0"/>
    <c:plotArea>
      <c:layout/>
      <c:barChart>
        <c:barDir val="col"/>
        <c:grouping val="clustered"/>
        <c:varyColors val="0"/>
        <c:ser>
          <c:idx val="0"/>
          <c:order val="0"/>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'Zestawienie nowe projekty '!$C$53:$C$56</c:f>
              <c:strCache>
                <c:ptCount val="4"/>
                <c:pt idx="0">
                  <c:v>nowe projekty</c:v>
                </c:pt>
                <c:pt idx="1">
                  <c:v>wydane warunki przyłączenia</c:v>
                </c:pt>
                <c:pt idx="2">
                  <c:v>zawarte umowy o przyłączeniu</c:v>
                </c:pt>
                <c:pt idx="3">
                  <c:v>decyzja środowiskowa</c:v>
                </c:pt>
              </c:strCache>
            </c:strRef>
          </c:cat>
          <c:val>
            <c:numRef>
              <c:f>'Zestawienie nowe projekty '!$D$53:$D$56</c:f>
              <c:numCache>
                <c:formatCode>General</c:formatCode>
                <c:ptCount val="4"/>
                <c:pt idx="0">
                  <c:v>1</c:v>
                </c:pt>
                <c:pt idx="1">
                  <c:v>2</c:v>
                </c:pt>
                <c:pt idx="2">
                  <c:v>3</c:v>
                </c:pt>
                <c:pt idx="3">
                  <c:v>4</c:v>
                </c:pt>
              </c:numCache>
            </c:numRef>
          </c:val>
        </c:ser>
        <c:dLbls>
          <c:showLegendKey val="0"/>
          <c:showVal val="0"/>
          <c:showCatName val="0"/>
          <c:showSerName val="0"/>
          <c:showPercent val="0"/>
          <c:showBubbleSize val="0"/>
        </c:dLbls>
        <c:gapWidth val="219"/>
        <c:overlap val="-27"/>
        <c:axId val="237914216"/>
        <c:axId val="237914608"/>
      </c:barChart>
      <c:catAx>
        <c:axId val="237914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37914608"/>
        <c:crosses val="autoZero"/>
        <c:auto val="1"/>
        <c:lblAlgn val="ctr"/>
        <c:lblOffset val="100"/>
        <c:noMultiLvlLbl val="0"/>
      </c:catAx>
      <c:valAx>
        <c:axId val="2379146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3791421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pl-PL"/>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r>
              <a:rPr lang="pl-PL"/>
              <a:t>ROZKŁAD LICZBY PROJEKTÓW DLA INWESTORÓW </a:t>
            </a:r>
          </a:p>
        </c:rich>
      </c:tx>
      <c:layout>
        <c:manualLayout>
          <c:xMode val="edge"/>
          <c:yMode val="edge"/>
          <c:x val="0.32060235481437732"/>
          <c:y val="8.0925538093191609E-3"/>
        </c:manualLayout>
      </c:layout>
      <c:overlay val="0"/>
      <c:spPr>
        <a:noFill/>
        <a:ln>
          <a:noFill/>
        </a:ln>
        <a:effectLst/>
      </c:spPr>
      <c:txPr>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endParaRPr lang="pl-PL"/>
        </a:p>
      </c:txPr>
    </c:title>
    <c:autoTitleDeleted val="0"/>
    <c:plotArea>
      <c:layout>
        <c:manualLayout>
          <c:layoutTarget val="inner"/>
          <c:xMode val="edge"/>
          <c:yMode val="edge"/>
          <c:x val="6.7558687473288664E-2"/>
          <c:y val="9.2919975529817331E-2"/>
          <c:w val="0.92360113094669971"/>
          <c:h val="0.62581889767902965"/>
        </c:manualLayout>
      </c:layout>
      <c:barChart>
        <c:barDir val="col"/>
        <c:grouping val="clustered"/>
        <c:varyColors val="0"/>
        <c:ser>
          <c:idx val="0"/>
          <c:order val="0"/>
          <c:tx>
            <c:strRef>
              <c:f>'Deweloperzy zestawienie '!$D$7</c:f>
              <c:strCache>
                <c:ptCount val="1"/>
                <c:pt idx="0">
                  <c:v>Liczba projektów</c:v>
                </c:pt>
              </c:strCache>
            </c:strRef>
          </c:tx>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pl-PL"/>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'Deweloperzy zestawienie '!$C$8:$C$15</c:f>
              <c:strCache>
                <c:ptCount val="8"/>
                <c:pt idx="0">
                  <c:v>A</c:v>
                </c:pt>
                <c:pt idx="1">
                  <c:v>B</c:v>
                </c:pt>
                <c:pt idx="2">
                  <c:v>C</c:v>
                </c:pt>
                <c:pt idx="3">
                  <c:v>D</c:v>
                </c:pt>
                <c:pt idx="4">
                  <c:v>E</c:v>
                </c:pt>
                <c:pt idx="5">
                  <c:v>F</c:v>
                </c:pt>
                <c:pt idx="6">
                  <c:v>G</c:v>
                </c:pt>
                <c:pt idx="7">
                  <c:v>H</c:v>
                </c:pt>
              </c:strCache>
            </c:strRef>
          </c:cat>
          <c:val>
            <c:numRef>
              <c:f>'Deweloperzy zestawienie '!$D$8:$D$15</c:f>
              <c:numCache>
                <c:formatCode>General</c:formatCode>
                <c:ptCount val="8"/>
                <c:pt idx="0">
                  <c:v>1</c:v>
                </c:pt>
                <c:pt idx="1">
                  <c:v>2</c:v>
                </c:pt>
                <c:pt idx="2">
                  <c:v>3</c:v>
                </c:pt>
                <c:pt idx="3">
                  <c:v>4</c:v>
                </c:pt>
                <c:pt idx="4">
                  <c:v>5</c:v>
                </c:pt>
                <c:pt idx="5">
                  <c:v>6</c:v>
                </c:pt>
                <c:pt idx="6">
                  <c:v>7</c:v>
                </c:pt>
                <c:pt idx="7">
                  <c:v>8</c:v>
                </c:pt>
              </c:numCache>
            </c:numRef>
          </c:val>
        </c:ser>
        <c:dLbls>
          <c:dLblPos val="inEnd"/>
          <c:showLegendKey val="0"/>
          <c:showVal val="1"/>
          <c:showCatName val="0"/>
          <c:showSerName val="0"/>
          <c:showPercent val="0"/>
          <c:showBubbleSize val="0"/>
        </c:dLbls>
        <c:gapWidth val="41"/>
        <c:axId val="237916176"/>
        <c:axId val="237916568"/>
      </c:barChart>
      <c:catAx>
        <c:axId val="237916176"/>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en-US"/>
                  <a:t>Inwestor</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pl-PL"/>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l-PL"/>
          </a:p>
        </c:txPr>
        <c:crossAx val="237916568"/>
        <c:crosses val="autoZero"/>
        <c:auto val="1"/>
        <c:lblAlgn val="ctr"/>
        <c:lblOffset val="100"/>
        <c:noMultiLvlLbl val="0"/>
      </c:catAx>
      <c:valAx>
        <c:axId val="237916568"/>
        <c:scaling>
          <c:orientation val="minMax"/>
        </c:scaling>
        <c:delete val="1"/>
        <c:axPos val="l"/>
        <c:title>
          <c:tx>
            <c:rich>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pl-PL"/>
                  <a:t>Liczba projektów</a:t>
                </a:r>
              </a:p>
              <a:p>
                <a:pPr>
                  <a:defRPr/>
                </a:pPr>
                <a:endParaRPr lang="pl-PL"/>
              </a:p>
            </c:rich>
          </c:tx>
          <c:layout>
            <c:manualLayout>
              <c:xMode val="edge"/>
              <c:yMode val="edge"/>
              <c:x val="0"/>
              <c:y val="0.28439413715734047"/>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pl-PL"/>
            </a:p>
          </c:txPr>
        </c:title>
        <c:numFmt formatCode="General" sourceLinked="1"/>
        <c:majorTickMark val="none"/>
        <c:minorTickMark val="none"/>
        <c:tickLblPos val="nextTo"/>
        <c:crossAx val="237916176"/>
        <c:crosses val="autoZero"/>
        <c:crossBetween val="between"/>
        <c:majorUnit val="1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pl-PL"/>
    </a:p>
  </c:txPr>
  <c:printSettings>
    <c:headerFooter/>
    <c:pageMargins b="0.75000000000000011" l="0.70000000000000007" r="0.70000000000000007" t="0.75000000000000011" header="0.30000000000000004" footer="0.30000000000000004"/>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pl-PL"/>
              <a:t>Rozkład procentowy liczby projektów dla największych deweloperów</a:t>
            </a:r>
          </a:p>
        </c:rich>
      </c:tx>
      <c:layout>
        <c:manualLayout>
          <c:xMode val="edge"/>
          <c:yMode val="edge"/>
          <c:x val="0.13621528931844754"/>
          <c:y val="2.3127768812434699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pl-PL"/>
        </a:p>
      </c:txPr>
    </c:title>
    <c:autoTitleDeleted val="0"/>
    <c:plotArea>
      <c:layout/>
      <c:pieChart>
        <c:varyColors val="1"/>
        <c:ser>
          <c:idx val="0"/>
          <c:order val="0"/>
          <c:tx>
            <c:strRef>
              <c:f>'Deweloperzy zestawienie '!$C$8:$C$15</c:f>
              <c:strCache>
                <c:ptCount val="8"/>
                <c:pt idx="0">
                  <c:v>A</c:v>
                </c:pt>
                <c:pt idx="1">
                  <c:v>B</c:v>
                </c:pt>
                <c:pt idx="2">
                  <c:v>C</c:v>
                </c:pt>
                <c:pt idx="3">
                  <c:v>D</c:v>
                </c:pt>
                <c:pt idx="4">
                  <c:v>E</c:v>
                </c:pt>
                <c:pt idx="5">
                  <c:v>F</c:v>
                </c:pt>
                <c:pt idx="6">
                  <c:v>G</c:v>
                </c:pt>
                <c:pt idx="7">
                  <c:v>H</c:v>
                </c:pt>
              </c:strCache>
            </c:strRef>
          </c:tx>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Pt>
            <c:idx val="3"/>
            <c:bubble3D val="0"/>
            <c:spPr>
              <a:solidFill>
                <a:schemeClr val="accent4"/>
              </a:solidFill>
              <a:ln>
                <a:noFill/>
              </a:ln>
              <a:effectLst>
                <a:outerShdw blurRad="254000" sx="102000" sy="102000" algn="ctr" rotWithShape="0">
                  <a:prstClr val="black">
                    <a:alpha val="20000"/>
                  </a:prstClr>
                </a:outerShdw>
              </a:effectLst>
            </c:spPr>
          </c:dPt>
          <c:dPt>
            <c:idx val="4"/>
            <c:bubble3D val="0"/>
            <c:spPr>
              <a:solidFill>
                <a:schemeClr val="accent5"/>
              </a:solidFill>
              <a:ln>
                <a:noFill/>
              </a:ln>
              <a:effectLst>
                <a:outerShdw blurRad="254000" sx="102000" sy="102000" algn="ctr" rotWithShape="0">
                  <a:prstClr val="black">
                    <a:alpha val="20000"/>
                  </a:prstClr>
                </a:outerShdw>
              </a:effectLst>
            </c:spPr>
          </c:dPt>
          <c:dPt>
            <c:idx val="5"/>
            <c:bubble3D val="0"/>
            <c:spPr>
              <a:solidFill>
                <a:schemeClr val="accent6"/>
              </a:solidFill>
              <a:ln>
                <a:noFill/>
              </a:ln>
              <a:effectLst>
                <a:outerShdw blurRad="254000" sx="102000" sy="102000" algn="ctr" rotWithShape="0">
                  <a:prstClr val="black">
                    <a:alpha val="20000"/>
                  </a:prstClr>
                </a:outerShdw>
              </a:effectLst>
            </c:spPr>
          </c:dPt>
          <c:dPt>
            <c:idx val="6"/>
            <c:bubble3D val="0"/>
            <c:spPr>
              <a:solidFill>
                <a:schemeClr val="accent1">
                  <a:lumMod val="60000"/>
                </a:schemeClr>
              </a:solidFill>
              <a:ln>
                <a:noFill/>
              </a:ln>
              <a:effectLst>
                <a:outerShdw blurRad="254000" sx="102000" sy="102000" algn="ctr" rotWithShape="0">
                  <a:prstClr val="black">
                    <a:alpha val="20000"/>
                  </a:prstClr>
                </a:outerShdw>
              </a:effectLst>
            </c:spPr>
          </c:dPt>
          <c:dPt>
            <c:idx val="7"/>
            <c:bubble3D val="0"/>
            <c:spPr>
              <a:solidFill>
                <a:schemeClr val="accent2">
                  <a:lumMod val="60000"/>
                </a:schemeClr>
              </a:solidFill>
              <a:ln>
                <a:noFill/>
              </a:ln>
              <a:effectLst>
                <a:outerShdw blurRad="254000" sx="102000" sy="102000" algn="ctr" rotWithShape="0">
                  <a:prstClr val="black">
                    <a:alpha val="20000"/>
                  </a:prstClr>
                </a:outerShdw>
              </a:effectLst>
            </c:spPr>
          </c:dPt>
          <c:dPt>
            <c:idx val="8"/>
            <c:bubble3D val="0"/>
            <c:spPr>
              <a:solidFill>
                <a:schemeClr val="accent3">
                  <a:lumMod val="60000"/>
                </a:schemeClr>
              </a:solidFill>
              <a:ln>
                <a:noFill/>
              </a:ln>
              <a:effectLst>
                <a:outerShdw blurRad="254000" sx="102000" sy="102000" algn="ctr" rotWithShape="0">
                  <a:prstClr val="black">
                    <a:alpha val="20000"/>
                  </a:prstClr>
                </a:outerShdw>
              </a:effectLst>
            </c:spPr>
          </c:dPt>
          <c:dPt>
            <c:idx val="9"/>
            <c:bubble3D val="0"/>
            <c:spPr>
              <a:solidFill>
                <a:schemeClr val="accent4">
                  <a:lumMod val="60000"/>
                </a:schemeClr>
              </a:solidFill>
              <a:ln>
                <a:noFill/>
              </a:ln>
              <a:effectLst>
                <a:outerShdw blurRad="254000" sx="102000" sy="102000" algn="ctr" rotWithShape="0">
                  <a:prstClr val="black">
                    <a:alpha val="20000"/>
                  </a:prstClr>
                </a:outerShdw>
              </a:effectLst>
            </c:spPr>
          </c:dPt>
          <c:dPt>
            <c:idx val="10"/>
            <c:bubble3D val="0"/>
            <c:spPr>
              <a:solidFill>
                <a:schemeClr val="accent5">
                  <a:lumMod val="60000"/>
                </a:schemeClr>
              </a:solidFill>
              <a:ln>
                <a:noFill/>
              </a:ln>
              <a:effectLst>
                <a:outerShdw blurRad="254000" sx="102000" sy="102000" algn="ctr" rotWithShape="0">
                  <a:prstClr val="black">
                    <a:alpha val="20000"/>
                  </a:prstClr>
                </a:outerShdw>
              </a:effectLst>
            </c:spPr>
          </c:dPt>
          <c:dPt>
            <c:idx val="11"/>
            <c:bubble3D val="0"/>
            <c:spPr>
              <a:solidFill>
                <a:schemeClr val="accent6">
                  <a:lumMod val="60000"/>
                </a:schemeClr>
              </a:solidFill>
              <a:ln>
                <a:noFill/>
              </a:ln>
              <a:effectLst>
                <a:outerShdw blurRad="254000" sx="102000" sy="102000" algn="ctr" rotWithShape="0">
                  <a:prstClr val="black">
                    <a:alpha val="20000"/>
                  </a:prstClr>
                </a:outerShdw>
              </a:effectLst>
            </c:spPr>
          </c:dPt>
          <c:dPt>
            <c:idx val="12"/>
            <c:bubble3D val="0"/>
            <c:spPr>
              <a:solidFill>
                <a:schemeClr val="accent1">
                  <a:lumMod val="80000"/>
                  <a:lumOff val="20000"/>
                </a:schemeClr>
              </a:solidFill>
              <a:ln>
                <a:noFill/>
              </a:ln>
              <a:effectLst>
                <a:outerShdw blurRad="254000" sx="102000" sy="102000" algn="ctr" rotWithShape="0">
                  <a:prstClr val="black">
                    <a:alpha val="20000"/>
                  </a:prstClr>
                </a:outerShdw>
              </a:effectLst>
            </c:spPr>
          </c:dPt>
          <c:dPt>
            <c:idx val="13"/>
            <c:bubble3D val="0"/>
            <c:spPr>
              <a:solidFill>
                <a:schemeClr val="accent2">
                  <a:lumMod val="80000"/>
                  <a:lumOff val="20000"/>
                </a:schemeClr>
              </a:solidFill>
              <a:ln>
                <a:noFill/>
              </a:ln>
              <a:effectLst>
                <a:outerShdw blurRad="254000" sx="102000" sy="102000" algn="ctr" rotWithShape="0">
                  <a:prstClr val="black">
                    <a:alpha val="20000"/>
                  </a:prstClr>
                </a:outerShdw>
              </a:effectLst>
            </c:spPr>
          </c:dPt>
          <c:dPt>
            <c:idx val="14"/>
            <c:bubble3D val="0"/>
            <c:spPr>
              <a:solidFill>
                <a:schemeClr val="accent3">
                  <a:lumMod val="80000"/>
                  <a:lumOff val="20000"/>
                </a:schemeClr>
              </a:solidFill>
              <a:ln>
                <a:noFill/>
              </a:ln>
              <a:effectLst>
                <a:outerShdw blurRad="254000" sx="102000" sy="102000" algn="ctr" rotWithShape="0">
                  <a:prstClr val="black">
                    <a:alpha val="20000"/>
                  </a:prstClr>
                </a:outerShdw>
              </a:effectLst>
            </c:spPr>
          </c:dPt>
          <c:dPt>
            <c:idx val="15"/>
            <c:bubble3D val="0"/>
            <c:spPr>
              <a:solidFill>
                <a:schemeClr val="accent4">
                  <a:lumMod val="80000"/>
                  <a:lumOff val="20000"/>
                </a:schemeClr>
              </a:solidFill>
              <a:ln>
                <a:noFill/>
              </a:ln>
              <a:effectLst>
                <a:outerShdw blurRad="254000" sx="102000" sy="102000" algn="ctr" rotWithShape="0">
                  <a:prstClr val="black">
                    <a:alpha val="20000"/>
                  </a:prstClr>
                </a:outerShdw>
              </a:effectLst>
            </c:spPr>
          </c:dPt>
          <c:dPt>
            <c:idx val="16"/>
            <c:bubble3D val="0"/>
            <c:spPr>
              <a:solidFill>
                <a:schemeClr val="accent5">
                  <a:lumMod val="80000"/>
                  <a:lumOff val="20000"/>
                </a:schemeClr>
              </a:solidFill>
              <a:ln>
                <a:noFill/>
              </a:ln>
              <a:effectLst>
                <a:outerShdw blurRad="254000" sx="102000" sy="102000" algn="ctr" rotWithShape="0">
                  <a:prstClr val="black">
                    <a:alpha val="20000"/>
                  </a:prstClr>
                </a:outerShdw>
              </a:effectLst>
            </c:spPr>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pl-PL"/>
              </a:p>
            </c:txPr>
            <c:dLblPos val="outEnd"/>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'Deweloperzy zestawienie '!$C$8:$C$18</c:f>
              <c:strCache>
                <c:ptCount val="11"/>
                <c:pt idx="0">
                  <c:v>A</c:v>
                </c:pt>
                <c:pt idx="1">
                  <c:v>B</c:v>
                </c:pt>
                <c:pt idx="2">
                  <c:v>C</c:v>
                </c:pt>
                <c:pt idx="3">
                  <c:v>D</c:v>
                </c:pt>
                <c:pt idx="4">
                  <c:v>E</c:v>
                </c:pt>
                <c:pt idx="5">
                  <c:v>F</c:v>
                </c:pt>
                <c:pt idx="6">
                  <c:v>G</c:v>
                </c:pt>
                <c:pt idx="7">
                  <c:v>H</c:v>
                </c:pt>
                <c:pt idx="8">
                  <c:v>suma</c:v>
                </c:pt>
                <c:pt idx="9">
                  <c:v>pozostali inwestorzy*</c:v>
                </c:pt>
                <c:pt idx="10">
                  <c:v>łączna liczba projektów</c:v>
                </c:pt>
              </c:strCache>
            </c:strRef>
          </c:cat>
          <c:val>
            <c:numRef>
              <c:f>'Deweloperzy zestawienie '!$D$8:$D$15</c:f>
              <c:numCache>
                <c:formatCode>General</c:formatCode>
                <c:ptCount val="8"/>
                <c:pt idx="0">
                  <c:v>1</c:v>
                </c:pt>
                <c:pt idx="1">
                  <c:v>2</c:v>
                </c:pt>
                <c:pt idx="2">
                  <c:v>3</c:v>
                </c:pt>
                <c:pt idx="3">
                  <c:v>4</c:v>
                </c:pt>
                <c:pt idx="4">
                  <c:v>5</c:v>
                </c:pt>
                <c:pt idx="5">
                  <c:v>6</c:v>
                </c:pt>
                <c:pt idx="6">
                  <c:v>7</c:v>
                </c:pt>
                <c:pt idx="7">
                  <c:v>8</c:v>
                </c:pt>
              </c:numCache>
            </c:numRef>
          </c:val>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pl-PL"/>
        </a:p>
      </c:txPr>
    </c:legend>
    <c:plotVisOnly val="1"/>
    <c:dispBlanksAs val="zero"/>
    <c:showDLblsOverMax val="0"/>
  </c:chart>
  <c:spPr>
    <a:noFill/>
    <a:ln w="9525" cap="flat" cmpd="sng" algn="ctr">
      <a:noFill/>
      <a:round/>
    </a:ln>
    <a:effectLst/>
  </c:spPr>
  <c:txPr>
    <a:bodyPr/>
    <a:lstStyle/>
    <a:p>
      <a:pPr>
        <a:defRPr/>
      </a:pPr>
      <a:endParaRPr lang="pl-PL"/>
    </a:p>
  </c:txPr>
  <c:printSettings>
    <c:headerFooter/>
    <c:pageMargins b="0.75000000000000011" l="0.70000000000000007" r="0.70000000000000007" t="0.75000000000000011" header="0.30000000000000004" footer="0.30000000000000004"/>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r>
              <a:rPr lang="pl-PL"/>
              <a:t>Rozkład liczby projektów w zależności od etapu zaawansowania**</a:t>
            </a:r>
          </a:p>
        </c:rich>
      </c:tx>
      <c:overlay val="0"/>
      <c:spPr>
        <a:noFill/>
        <a:ln>
          <a:noFill/>
        </a:ln>
        <a:effectLst/>
      </c:spPr>
      <c:txPr>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endParaRPr lang="pl-PL"/>
        </a:p>
      </c:txPr>
    </c:title>
    <c:autoTitleDeleted val="0"/>
    <c:plotArea>
      <c:layout/>
      <c:barChart>
        <c:barDir val="col"/>
        <c:grouping val="clustered"/>
        <c:varyColors val="0"/>
        <c:ser>
          <c:idx val="0"/>
          <c:order val="0"/>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pl-PL"/>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'Deweloperzy zestawienie '!$C$51:$C$56</c:f>
              <c:strCache>
                <c:ptCount val="6"/>
                <c:pt idx="0">
                  <c:v>Gotowy do realizacji</c:v>
                </c:pt>
                <c:pt idx="1">
                  <c:v>Decyzja środowiskowa</c:v>
                </c:pt>
                <c:pt idx="2">
                  <c:v>Projekt aukcyjny</c:v>
                </c:pt>
                <c:pt idx="3">
                  <c:v>Zawieszony</c:v>
                </c:pt>
                <c:pt idx="4">
                  <c:v>Ukończony</c:v>
                </c:pt>
                <c:pt idx="5">
                  <c:v>W trakcie realizacji</c:v>
                </c:pt>
              </c:strCache>
            </c:strRef>
          </c:cat>
          <c:val>
            <c:numRef>
              <c:f>'Deweloperzy zestawienie '!$D$51:$D$56</c:f>
              <c:numCache>
                <c:formatCode>General</c:formatCode>
                <c:ptCount val="6"/>
                <c:pt idx="0">
                  <c:v>1</c:v>
                </c:pt>
                <c:pt idx="1">
                  <c:v>2</c:v>
                </c:pt>
                <c:pt idx="2">
                  <c:v>3</c:v>
                </c:pt>
                <c:pt idx="3">
                  <c:v>4</c:v>
                </c:pt>
                <c:pt idx="4">
                  <c:v>5</c:v>
                </c:pt>
                <c:pt idx="5">
                  <c:v>6</c:v>
                </c:pt>
              </c:numCache>
            </c:numRef>
          </c:val>
        </c:ser>
        <c:dLbls>
          <c:dLblPos val="inEnd"/>
          <c:showLegendKey val="0"/>
          <c:showVal val="1"/>
          <c:showCatName val="0"/>
          <c:showSerName val="0"/>
          <c:showPercent val="0"/>
          <c:showBubbleSize val="0"/>
        </c:dLbls>
        <c:gapWidth val="41"/>
        <c:axId val="237918136"/>
        <c:axId val="237918528"/>
      </c:barChart>
      <c:catAx>
        <c:axId val="23791813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l-PL"/>
          </a:p>
        </c:txPr>
        <c:crossAx val="237918528"/>
        <c:crosses val="autoZero"/>
        <c:auto val="1"/>
        <c:lblAlgn val="ctr"/>
        <c:lblOffset val="100"/>
        <c:noMultiLvlLbl val="0"/>
      </c:catAx>
      <c:valAx>
        <c:axId val="237918528"/>
        <c:scaling>
          <c:orientation val="minMax"/>
        </c:scaling>
        <c:delete val="1"/>
        <c:axPos val="l"/>
        <c:numFmt formatCode="General" sourceLinked="1"/>
        <c:majorTickMark val="none"/>
        <c:minorTickMark val="none"/>
        <c:tickLblPos val="nextTo"/>
        <c:crossAx val="23791813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pl-P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cap="none" spc="20" baseline="0">
                <a:solidFill>
                  <a:schemeClr val="tx2">
                    <a:lumMod val="50000"/>
                  </a:schemeClr>
                </a:solidFill>
                <a:latin typeface="+mn-lt"/>
                <a:ea typeface="+mn-ea"/>
                <a:cs typeface="+mn-cs"/>
              </a:defRPr>
            </a:pPr>
            <a:r>
              <a:rPr lang="pl-PL" sz="2400">
                <a:solidFill>
                  <a:schemeClr val="tx2">
                    <a:lumMod val="50000"/>
                  </a:schemeClr>
                </a:solidFill>
              </a:rPr>
              <a:t>Udział </a:t>
            </a:r>
          </a:p>
          <a:p>
            <a:pPr>
              <a:defRPr sz="2400">
                <a:solidFill>
                  <a:schemeClr val="tx2">
                    <a:lumMod val="50000"/>
                  </a:schemeClr>
                </a:solidFill>
              </a:defRPr>
            </a:pPr>
            <a:r>
              <a:rPr lang="en-US" sz="2400">
                <a:solidFill>
                  <a:schemeClr val="tx2">
                    <a:lumMod val="50000"/>
                  </a:schemeClr>
                </a:solidFill>
              </a:rPr>
              <a:t>projektów </a:t>
            </a:r>
            <a:r>
              <a:rPr lang="pl-PL" sz="2400">
                <a:solidFill>
                  <a:schemeClr val="tx2">
                    <a:lumMod val="50000"/>
                  </a:schemeClr>
                </a:solidFill>
              </a:rPr>
              <a:t>o</a:t>
            </a:r>
            <a:r>
              <a:rPr lang="pl-PL" sz="2400" baseline="0">
                <a:solidFill>
                  <a:schemeClr val="tx2">
                    <a:lumMod val="50000"/>
                  </a:schemeClr>
                </a:solidFill>
              </a:rPr>
              <a:t> mocy większej niż 1 MW</a:t>
            </a:r>
            <a:endParaRPr lang="en-US" sz="2400">
              <a:solidFill>
                <a:schemeClr val="tx2">
                  <a:lumMod val="50000"/>
                </a:schemeClr>
              </a:solidFill>
            </a:endParaRPr>
          </a:p>
        </c:rich>
      </c:tx>
      <c:layout>
        <c:manualLayout>
          <c:xMode val="edge"/>
          <c:yMode val="edge"/>
          <c:x val="0.15413102067389783"/>
          <c:y val="5.0016437229474929E-2"/>
        </c:manualLayout>
      </c:layout>
      <c:overlay val="0"/>
      <c:spPr>
        <a:noFill/>
        <a:ln>
          <a:noFill/>
        </a:ln>
        <a:effectLst/>
      </c:spPr>
      <c:txPr>
        <a:bodyPr rot="0" spcFirstLastPara="1" vertOverflow="ellipsis" vert="horz" wrap="square" anchor="ctr" anchorCtr="1"/>
        <a:lstStyle/>
        <a:p>
          <a:pPr>
            <a:defRPr sz="2400" b="0" i="0" u="none" strike="noStrike" kern="1200" cap="none" spc="20" baseline="0">
              <a:solidFill>
                <a:schemeClr val="tx2">
                  <a:lumMod val="50000"/>
                </a:schemeClr>
              </a:solidFill>
              <a:latin typeface="+mn-lt"/>
              <a:ea typeface="+mn-ea"/>
              <a:cs typeface="+mn-cs"/>
            </a:defRPr>
          </a:pPr>
          <a:endParaRPr lang="pl-PL"/>
        </a:p>
      </c:txPr>
    </c:title>
    <c:autoTitleDeleted val="0"/>
    <c:plotArea>
      <c:layout>
        <c:manualLayout>
          <c:layoutTarget val="inner"/>
          <c:xMode val="edge"/>
          <c:yMode val="edge"/>
          <c:x val="1.7864659597805067E-2"/>
          <c:y val="0.1784514624187391"/>
          <c:w val="0.85272401636222972"/>
          <c:h val="0.71670279540686199"/>
        </c:manualLayout>
      </c:layout>
      <c:ofPieChart>
        <c:ofPieType val="bar"/>
        <c:varyColors val="1"/>
        <c:ser>
          <c:idx val="0"/>
          <c:order val="0"/>
          <c:explosion val="22"/>
          <c:dPt>
            <c:idx val="0"/>
            <c:bubble3D val="0"/>
            <c:spPr>
              <a:solidFill>
                <a:schemeClr val="accent1">
                  <a:lumMod val="40000"/>
                  <a:lumOff val="60000"/>
                </a:schemeClr>
              </a:solidFill>
              <a:ln w="9525" cap="flat" cmpd="sng" algn="ctr">
                <a:noFill/>
                <a:round/>
              </a:ln>
              <a:effectLst>
                <a:outerShdw blurRad="40000" dist="20000" dir="5400000" rotWithShape="0">
                  <a:srgbClr val="000000">
                    <a:alpha val="38000"/>
                  </a:srgbClr>
                </a:outerShdw>
              </a:effectLst>
            </c:spPr>
          </c:dPt>
          <c:dPt>
            <c:idx val="1"/>
            <c:bubble3D val="0"/>
            <c:spPr>
              <a:solidFill>
                <a:schemeClr val="accent2">
                  <a:lumMod val="40000"/>
                  <a:lumOff val="60000"/>
                </a:schemeClr>
              </a:solidFill>
              <a:ln w="9525" cap="flat" cmpd="sng" algn="ctr">
                <a:noFill/>
                <a:round/>
              </a:ln>
              <a:effectLst>
                <a:outerShdw blurRad="40000" dist="20000" dir="5400000" rotWithShape="0">
                  <a:srgbClr val="000000">
                    <a:alpha val="38000"/>
                  </a:srgbClr>
                </a:outerShdw>
              </a:effectLst>
            </c:spPr>
          </c:dPt>
          <c:dPt>
            <c:idx val="2"/>
            <c:bubble3D val="0"/>
            <c:spPr>
              <a:solidFill>
                <a:schemeClr val="accent3">
                  <a:lumMod val="60000"/>
                  <a:lumOff val="40000"/>
                </a:schemeClr>
              </a:solidFill>
              <a:ln w="9525" cap="flat" cmpd="sng" algn="ctr">
                <a:noFill/>
                <a:round/>
              </a:ln>
              <a:effectLst>
                <a:outerShdw blurRad="40000" dist="20000" dir="5400000" rotWithShape="0">
                  <a:srgbClr val="000000">
                    <a:alpha val="38000"/>
                  </a:srgbClr>
                </a:outerShdw>
              </a:effectLst>
            </c:spPr>
          </c:dPt>
          <c:dPt>
            <c:idx val="3"/>
            <c:bubble3D val="0"/>
            <c:spPr>
              <a:solidFill>
                <a:schemeClr val="accent4">
                  <a:lumMod val="40000"/>
                  <a:lumOff val="60000"/>
                </a:schemeClr>
              </a:solidFill>
              <a:ln w="9525" cap="flat" cmpd="sng" algn="ctr">
                <a:noFill/>
                <a:round/>
              </a:ln>
              <a:effectLst>
                <a:outerShdw blurRad="40000" dist="20000" dir="5400000" rotWithShape="0">
                  <a:srgbClr val="000000">
                    <a:alpha val="38000"/>
                  </a:srgbClr>
                </a:outerShdw>
              </a:effectLst>
            </c:spPr>
          </c:dPt>
          <c:dPt>
            <c:idx val="4"/>
            <c:bubble3D val="0"/>
            <c:spPr>
              <a:solidFill>
                <a:schemeClr val="accent5">
                  <a:lumMod val="40000"/>
                  <a:lumOff val="60000"/>
                </a:schemeClr>
              </a:solidFill>
              <a:ln w="9525" cap="flat" cmpd="sng" algn="ctr">
                <a:noFill/>
                <a:round/>
              </a:ln>
              <a:effectLst>
                <a:outerShdw blurRad="40000" dist="20000" dir="5400000" rotWithShape="0">
                  <a:srgbClr val="000000">
                    <a:alpha val="38000"/>
                  </a:srgbClr>
                </a:outerShdw>
              </a:effectLst>
            </c:spPr>
          </c:dPt>
          <c:dLbls>
            <c:dLbl>
              <c:idx val="3"/>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65000"/>
                        <a:lumOff val="35000"/>
                      </a:schemeClr>
                    </a:solidFill>
                    <a:latin typeface="+mn-lt"/>
                    <a:ea typeface="+mn-ea"/>
                    <a:cs typeface="+mn-cs"/>
                  </a:defRPr>
                </a:pPr>
                <a:endParaRPr lang="pl-PL"/>
              </a:p>
            </c:txPr>
            <c:dLblPos val="outEnd"/>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'Projekty powyżej 1 MW'!$E$65:$E$68</c:f>
              <c:strCache>
                <c:ptCount val="4"/>
                <c:pt idx="0">
                  <c:v>reszta</c:v>
                </c:pt>
                <c:pt idx="1">
                  <c:v>warunki przyłączenia</c:v>
                </c:pt>
                <c:pt idx="2">
                  <c:v>zawarte umowy</c:v>
                </c:pt>
                <c:pt idx="3">
                  <c:v>funkcjonujące instalacje</c:v>
                </c:pt>
              </c:strCache>
            </c:strRef>
          </c:cat>
          <c:val>
            <c:numRef>
              <c:f>'Projekty powyżej 1 MW'!$F$65:$F$68</c:f>
              <c:numCache>
                <c:formatCode>General</c:formatCode>
                <c:ptCount val="4"/>
                <c:pt idx="0">
                  <c:v>99</c:v>
                </c:pt>
                <c:pt idx="1">
                  <c:v>-1</c:v>
                </c:pt>
                <c:pt idx="2">
                  <c:v>2</c:v>
                </c:pt>
                <c:pt idx="3">
                  <c:v>3</c:v>
                </c:pt>
              </c:numCache>
            </c:numRef>
          </c:val>
        </c:ser>
        <c:dLbls>
          <c:showLegendKey val="0"/>
          <c:showVal val="1"/>
          <c:showCatName val="0"/>
          <c:showSerName val="0"/>
          <c:showPercent val="0"/>
          <c:showBubbleSize val="0"/>
          <c:showLeaderLines val="1"/>
        </c:dLbls>
        <c:gapWidth val="100"/>
        <c:splitType val="pos"/>
        <c:splitPos val="3"/>
        <c:secondPieSize val="75"/>
        <c:serLines>
          <c:spPr>
            <a:ln w="9525">
              <a:solidFill>
                <a:schemeClr val="tx1">
                  <a:lumMod val="35000"/>
                  <a:lumOff val="65000"/>
                </a:schemeClr>
              </a:solidFill>
              <a:prstDash val="dash"/>
            </a:ln>
            <a:effectLst/>
          </c:spPr>
        </c:serLines>
      </c:ofPieChart>
      <c:spPr>
        <a:noFill/>
        <a:ln>
          <a:noFill/>
        </a:ln>
        <a:effectLst/>
      </c:spPr>
    </c:plotArea>
    <c:legend>
      <c:legendPos val="r"/>
      <c:legendEntry>
        <c:idx val="3"/>
        <c:delete val="1"/>
      </c:legendEntry>
      <c:layout>
        <c:manualLayout>
          <c:xMode val="edge"/>
          <c:yMode val="edge"/>
          <c:x val="0.82622828095050449"/>
          <c:y val="0.38204263807726213"/>
          <c:w val="0.17171545444494948"/>
          <c:h val="0.25403209591879961"/>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pl-PL"/>
        </a:p>
      </c:txPr>
    </c:legend>
    <c:plotVisOnly val="1"/>
    <c:dispBlanksAs val="zero"/>
    <c:showDLblsOverMax val="0"/>
  </c:chart>
  <c:spPr>
    <a:solidFill>
      <a:schemeClr val="bg1"/>
    </a:solidFill>
    <a:ln w="9525" cap="flat" cmpd="sng" algn="ctr">
      <a:noFill/>
      <a:round/>
    </a:ln>
    <a:effectLst/>
  </c:spPr>
  <c:txPr>
    <a:bodyPr/>
    <a:lstStyle/>
    <a:p>
      <a:pPr>
        <a:defRPr/>
      </a:pPr>
      <a:endParaRPr lang="pl-PL"/>
    </a:p>
  </c:txPr>
  <c:printSettings>
    <c:headerFooter/>
    <c:pageMargins b="0.75000000000000011" l="0.70000000000000007" r="0.70000000000000007" t="0.75000000000000011" header="0.30000000000000004" footer="0.30000000000000004"/>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pl-PL"/>
              <a:t>KAPITAŁ ZAKŁADOWY FIRM, KTÓRE WYGRAŁY AUKCJE </a:t>
            </a:r>
          </a:p>
        </c:rich>
      </c:tx>
      <c:layout/>
      <c:overlay val="0"/>
      <c:spPr>
        <a:noFill/>
        <a:ln>
          <a:noFill/>
        </a:ln>
        <a:effectLst/>
      </c:spPr>
    </c:title>
    <c:autoTitleDeleted val="0"/>
    <c:plotArea>
      <c:layout/>
      <c:pieChart>
        <c:varyColors val="1"/>
        <c:ser>
          <c:idx val="0"/>
          <c:order val="0"/>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dPt>
          <c:dPt>
            <c:idx val="2"/>
            <c:bubble3D val="0"/>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dPt>
          <c:dPt>
            <c:idx val="3"/>
            <c:bubble3D val="0"/>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pl-PL"/>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'[1]Zestawienie szczegółowe'!$C$9:$C$12</c:f>
              <c:strCache>
                <c:ptCount val="4"/>
                <c:pt idx="0">
                  <c:v>poniżej 10 tys.</c:v>
                </c:pt>
                <c:pt idx="1">
                  <c:v>od 10 tys. do 100 tys.</c:v>
                </c:pt>
                <c:pt idx="2">
                  <c:v>od 100 tys. do 1 mln</c:v>
                </c:pt>
                <c:pt idx="3">
                  <c:v>powyżej 1 mln</c:v>
                </c:pt>
              </c:strCache>
            </c:strRef>
          </c:cat>
          <c:val>
            <c:numRef>
              <c:f>'Zestawienie szczegółowe'!$E$9:$E$12</c:f>
              <c:numCache>
                <c:formatCode>0.00%</c:formatCode>
                <c:ptCount val="4"/>
              </c:numCache>
            </c:numRef>
          </c:val>
        </c:ser>
        <c:dLbls>
          <c:dLblPos val="outEnd"/>
          <c:showLegendKey val="0"/>
          <c:showVal val="0"/>
          <c:showCatName val="1"/>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pl-PL"/>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OKRES DZIAŁALNOŚCI FIRM, KTÓRE WYGRAŁY AUKCJE</a:t>
            </a:r>
          </a:p>
        </c:rich>
      </c:tx>
      <c:layout>
        <c:manualLayout>
          <c:xMode val="edge"/>
          <c:yMode val="edge"/>
          <c:x val="0.18833723711033173"/>
          <c:y val="1.1851750808547746E-2"/>
        </c:manualLayout>
      </c:layout>
      <c:overlay val="0"/>
      <c:spPr>
        <a:noFill/>
        <a:ln>
          <a:noFill/>
        </a:ln>
        <a:effectLst/>
      </c:spPr>
    </c:title>
    <c:autoTitleDeleted val="0"/>
    <c:plotArea>
      <c:layout/>
      <c:pieChart>
        <c:varyColors val="1"/>
        <c:ser>
          <c:idx val="0"/>
          <c:order val="0"/>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dPt>
          <c:dPt>
            <c:idx val="2"/>
            <c:bubble3D val="0"/>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dPt>
          <c:dPt>
            <c:idx val="3"/>
            <c:bubble3D val="0"/>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dPt>
          <c:dLbls>
            <c:dLbl>
              <c:idx val="0"/>
              <c:layout>
                <c:manualLayout>
                  <c:x val="-1.7748194348318178E-2"/>
                  <c:y val="7.901233338974108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31946749826972576"/>
                  <c:y val="-7.9012333389741091E-2"/>
                </c:manualLayout>
              </c:layout>
              <c:dLblPos val="bestFit"/>
              <c:showLegendKey val="0"/>
              <c:showVal val="0"/>
              <c:showCatName val="1"/>
              <c:showSerName val="0"/>
              <c:showPercent val="1"/>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pl-PL"/>
              </a:p>
            </c:txPr>
            <c:dLblPos val="outEnd"/>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'[1]Zestawienie szczegółowe'!$C$26:$C$29</c:f>
              <c:strCache>
                <c:ptCount val="4"/>
                <c:pt idx="0">
                  <c:v>Poniżej 2 lat</c:v>
                </c:pt>
                <c:pt idx="1">
                  <c:v>od 2 do 5 lat</c:v>
                </c:pt>
                <c:pt idx="2">
                  <c:v>od 5 do 10 lat</c:v>
                </c:pt>
                <c:pt idx="3">
                  <c:v>powyżej 10 lat</c:v>
                </c:pt>
              </c:strCache>
            </c:strRef>
          </c:cat>
          <c:val>
            <c:numRef>
              <c:f>'Zestawienie szczegółowe'!$E$26:$E$29</c:f>
              <c:numCache>
                <c:formatCode>0.00%</c:formatCode>
                <c:ptCount val="4"/>
              </c:numCache>
            </c:numRef>
          </c:val>
        </c:ser>
        <c:dLbls>
          <c:dLblPos val="outEnd"/>
          <c:showLegendKey val="0"/>
          <c:showVal val="0"/>
          <c:showCatName val="1"/>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pl-PL"/>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0" i="0" u="none" strike="noStrike" kern="1200" cap="none" spc="20" baseline="0">
                <a:solidFill>
                  <a:schemeClr val="tx1">
                    <a:lumMod val="50000"/>
                    <a:lumOff val="50000"/>
                  </a:schemeClr>
                </a:solidFill>
                <a:latin typeface="+mn-lt"/>
                <a:ea typeface="+mn-ea"/>
                <a:cs typeface="+mn-cs"/>
              </a:defRPr>
            </a:pPr>
            <a:r>
              <a:rPr lang="pl-PL" sz="1300"/>
              <a:t>FIRMY POSIADAJĄCE</a:t>
            </a:r>
            <a:r>
              <a:rPr lang="pl-PL" sz="1300" baseline="0"/>
              <a:t> UDZIAŁY W NAJWIĘKSZEJ LICZBIE ZWYCIĘSKICH SPÓŁEK</a:t>
            </a:r>
            <a:endParaRPr lang="pl-PL" sz="1300"/>
          </a:p>
        </c:rich>
      </c:tx>
      <c:layout/>
      <c:overlay val="0"/>
      <c:spPr>
        <a:noFill/>
        <a:ln>
          <a:noFill/>
        </a:ln>
        <a:effectLst/>
      </c:spPr>
    </c:title>
    <c:autoTitleDeleted val="0"/>
    <c:plotArea>
      <c:layout/>
      <c:barChart>
        <c:barDir val="col"/>
        <c:grouping val="clustered"/>
        <c:varyColors val="0"/>
        <c:ser>
          <c:idx val="0"/>
          <c:order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invertIfNegative val="0"/>
          <c:cat>
            <c:numRef>
              <c:f>'Zestawienie szczegółowe'!$K$41:$K$45</c:f>
              <c:numCache>
                <c:formatCode>General</c:formatCode>
                <c:ptCount val="5"/>
              </c:numCache>
            </c:numRef>
          </c:cat>
          <c:val>
            <c:numRef>
              <c:f>'Zestawienie szczegółowe'!$N$41:$N$45</c:f>
              <c:numCache>
                <c:formatCode>General</c:formatCode>
                <c:ptCount val="5"/>
              </c:numCache>
            </c:numRef>
          </c:val>
        </c:ser>
        <c:dLbls>
          <c:showLegendKey val="0"/>
          <c:showVal val="0"/>
          <c:showCatName val="0"/>
          <c:showSerName val="0"/>
          <c:showPercent val="0"/>
          <c:showBubbleSize val="0"/>
        </c:dLbls>
        <c:gapWidth val="219"/>
        <c:axId val="238737024"/>
        <c:axId val="238736632"/>
        <c:extLst/>
      </c:barChart>
      <c:valAx>
        <c:axId val="238736632"/>
        <c:scaling>
          <c:orientation val="minMax"/>
          <c:max val="5"/>
          <c:min val="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238737024"/>
        <c:crosses val="autoZero"/>
        <c:crossBetween val="between"/>
        <c:majorUnit val="1"/>
        <c:minorUnit val="1"/>
      </c:valAx>
      <c:catAx>
        <c:axId val="23873702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238736632"/>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pl-PL"/>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0" i="0" u="none" strike="noStrike" kern="1200" spc="0" baseline="0">
                <a:solidFill>
                  <a:schemeClr val="tx1">
                    <a:lumMod val="65000"/>
                    <a:lumOff val="35000"/>
                  </a:schemeClr>
                </a:solidFill>
                <a:latin typeface="+mn-lt"/>
                <a:ea typeface="+mn-ea"/>
                <a:cs typeface="+mn-cs"/>
              </a:defRPr>
            </a:pPr>
            <a:r>
              <a:rPr lang="pl-PL" sz="1300"/>
              <a:t>PREZESI ZARZĄDÓW</a:t>
            </a:r>
            <a:r>
              <a:rPr lang="pl-PL" sz="1300" baseline="0"/>
              <a:t> Z NAJWIĘKSZĄ LICZBĄ ZWYCIĘSKICH SPÓŁEK</a:t>
            </a:r>
            <a:endParaRPr lang="pl-PL" sz="1300"/>
          </a:p>
        </c:rich>
      </c:tx>
      <c:layout>
        <c:manualLayout>
          <c:xMode val="edge"/>
          <c:yMode val="edge"/>
          <c:x val="0.19229966808914178"/>
          <c:y val="2.2068955929858951E-2"/>
        </c:manualLayout>
      </c:layout>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cat>
            <c:strRef>
              <c:f>'[2]Zestawienie szczegółowe'!$K$60:$M$63</c:f>
              <c:strCache>
                <c:ptCount val="4"/>
              </c:strCache>
            </c:strRef>
          </c:cat>
          <c:val>
            <c:numRef>
              <c:f>'Zestawienie szczegółowe'!$N$60:$N$63</c:f>
              <c:numCache>
                <c:formatCode>General</c:formatCode>
                <c:ptCount val="4"/>
              </c:numCache>
            </c:numRef>
          </c:val>
        </c:ser>
        <c:dLbls>
          <c:showLegendKey val="0"/>
          <c:showVal val="0"/>
          <c:showCatName val="0"/>
          <c:showSerName val="0"/>
          <c:showPercent val="0"/>
          <c:showBubbleSize val="0"/>
        </c:dLbls>
        <c:gapWidth val="295"/>
        <c:overlap val="-27"/>
        <c:axId val="238737808"/>
        <c:axId val="238738200"/>
      </c:barChart>
      <c:catAx>
        <c:axId val="238737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38738200"/>
        <c:crosses val="autoZero"/>
        <c:auto val="1"/>
        <c:lblAlgn val="ctr"/>
        <c:lblOffset val="100"/>
        <c:noMultiLvlLbl val="0"/>
      </c:catAx>
      <c:valAx>
        <c:axId val="238738200"/>
        <c:scaling>
          <c:orientation val="minMax"/>
          <c:max val="5"/>
          <c:min val="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38737808"/>
        <c:crosses val="autoZero"/>
        <c:crossBetween val="between"/>
        <c:majorUnit val="1"/>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pl-P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pl-PL"/>
              <a:t>Rozład liczby projektów w czasie</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pl-PL"/>
        </a:p>
      </c:txPr>
    </c:title>
    <c:autoTitleDeleted val="0"/>
    <c:plotArea>
      <c:layout/>
      <c:barChart>
        <c:barDir val="col"/>
        <c:grouping val="clustered"/>
        <c:varyColors val="0"/>
        <c:ser>
          <c:idx val="0"/>
          <c:order val="0"/>
          <c:tx>
            <c:strRef>
              <c:f>'Projekty powyżej 1 MW'!$F$9:$G$9</c:f>
              <c:strCache>
                <c:ptCount val="2"/>
                <c:pt idx="0">
                  <c:v>wydane warunki przyłączenia</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invertIfNegative val="0"/>
          <c:dPt>
            <c:idx val="7"/>
            <c:invertIfNegative val="0"/>
            <c:bubble3D val="0"/>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pl-P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'Projekty powyżej 1 MW'!$L$8:$X$8</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 do 07.2018)</c:v>
                </c:pt>
                <c:pt idx="12">
                  <c:v>2018( od 07-03.2019)</c:v>
                </c:pt>
              </c:strCache>
            </c:strRef>
          </c:cat>
          <c:val>
            <c:numRef>
              <c:f>'Projekty powyżej 1 MW'!$L$9:$X$9</c:f>
              <c:numCache>
                <c:formatCode>General</c:formatCode>
                <c:ptCount val="13"/>
                <c:pt idx="0">
                  <c:v>5</c:v>
                </c:pt>
                <c:pt idx="1">
                  <c:v>6</c:v>
                </c:pt>
                <c:pt idx="2">
                  <c:v>7</c:v>
                </c:pt>
                <c:pt idx="3">
                  <c:v>8</c:v>
                </c:pt>
                <c:pt idx="4">
                  <c:v>9</c:v>
                </c:pt>
                <c:pt idx="5">
                  <c:v>10</c:v>
                </c:pt>
                <c:pt idx="6">
                  <c:v>11</c:v>
                </c:pt>
                <c:pt idx="7">
                  <c:v>12</c:v>
                </c:pt>
                <c:pt idx="8">
                  <c:v>13</c:v>
                </c:pt>
                <c:pt idx="9">
                  <c:v>14</c:v>
                </c:pt>
                <c:pt idx="10">
                  <c:v>15</c:v>
                </c:pt>
                <c:pt idx="11">
                  <c:v>16</c:v>
                </c:pt>
                <c:pt idx="12">
                  <c:v>17</c:v>
                </c:pt>
              </c:numCache>
            </c:numRef>
          </c:val>
        </c:ser>
        <c:ser>
          <c:idx val="1"/>
          <c:order val="1"/>
          <c:tx>
            <c:strRef>
              <c:f>'Projekty powyżej 1 MW'!$F$11:$G$11</c:f>
              <c:strCache>
                <c:ptCount val="2"/>
                <c:pt idx="0">
                  <c:v>zawarte umowy o przyłączenie</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invertIfNegative val="0"/>
          <c:dPt>
            <c:idx val="7"/>
            <c:invertIfNegative val="0"/>
            <c:bubble3D val="0"/>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pl-P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'Projekty powyżej 1 MW'!$L$8:$X$8</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 do 07.2018)</c:v>
                </c:pt>
                <c:pt idx="12">
                  <c:v>2018( od 07-03.2019)</c:v>
                </c:pt>
              </c:strCache>
            </c:strRef>
          </c:cat>
          <c:val>
            <c:numRef>
              <c:f>'Projekty powyżej 1 MW'!$L$11:$X$11</c:f>
              <c:numCache>
                <c:formatCode>General</c:formatCode>
                <c:ptCount val="13"/>
              </c:numCache>
            </c:numRef>
          </c:val>
        </c:ser>
        <c:ser>
          <c:idx val="2"/>
          <c:order val="2"/>
          <c:tx>
            <c:strRef>
              <c:f>'Projekty powyżej 1 MW'!$F$13:$G$13</c:f>
              <c:strCache>
                <c:ptCount val="2"/>
                <c:pt idx="0">
                  <c:v>Instalacje funkcjonujące</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invertIfNegative val="0"/>
          <c:dPt>
            <c:idx val="7"/>
            <c:invertIfNegative val="0"/>
            <c:bubble3D val="0"/>
          </c:dPt>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'Projekty powyżej 1 MW'!$L$8:$X$8</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 do 07.2018)</c:v>
                </c:pt>
                <c:pt idx="12">
                  <c:v>2018( od 07-03.2019)</c:v>
                </c:pt>
              </c:strCache>
            </c:strRef>
          </c:cat>
          <c:val>
            <c:numRef>
              <c:f>'Projekty powyżej 1 MW'!$L$13:$X$13</c:f>
              <c:numCache>
                <c:formatCode>0</c:formatCode>
                <c:ptCount val="13"/>
              </c:numCache>
            </c:numRef>
          </c:val>
        </c:ser>
        <c:dLbls>
          <c:showLegendKey val="0"/>
          <c:showVal val="1"/>
          <c:showCatName val="0"/>
          <c:showSerName val="0"/>
          <c:showPercent val="0"/>
          <c:showBubbleSize val="0"/>
        </c:dLbls>
        <c:gapWidth val="100"/>
        <c:overlap val="-24"/>
        <c:axId val="186633944"/>
        <c:axId val="186634336"/>
      </c:barChart>
      <c:catAx>
        <c:axId val="186633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186634336"/>
        <c:crosses val="autoZero"/>
        <c:auto val="1"/>
        <c:lblAlgn val="ctr"/>
        <c:lblOffset val="100"/>
        <c:noMultiLvlLbl val="0"/>
      </c:catAx>
      <c:valAx>
        <c:axId val="186634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186633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noFill/>
      <a:round/>
    </a:ln>
    <a:effectLst/>
  </c:spPr>
  <c:txPr>
    <a:bodyPr/>
    <a:lstStyle/>
    <a:p>
      <a:pPr>
        <a:defRPr/>
      </a:pPr>
      <a:endParaRPr lang="pl-PL"/>
    </a:p>
  </c:tx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pl-PL"/>
              <a:t>Rozkład mocy przyłączeniowej [MW]</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pl-PL"/>
        </a:p>
      </c:txPr>
    </c:title>
    <c:autoTitleDeleted val="0"/>
    <c:plotArea>
      <c:layout/>
      <c:barChart>
        <c:barDir val="col"/>
        <c:grouping val="clustered"/>
        <c:varyColors val="0"/>
        <c:ser>
          <c:idx val="0"/>
          <c:order val="0"/>
          <c:tx>
            <c:strRef>
              <c:f>'Projekty powyżej 1 MW'!$F$9:$G$9</c:f>
              <c:strCache>
                <c:ptCount val="2"/>
                <c:pt idx="0">
                  <c:v>wydane warunki przyłączenia</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invertIfNegative val="0"/>
          <c:dPt>
            <c:idx val="7"/>
            <c:invertIfNegative val="0"/>
            <c:bubble3D val="0"/>
          </c:dPt>
          <c:dLbls>
            <c:dLbl>
              <c:idx val="0"/>
              <c:layout>
                <c:manualLayout>
                  <c:x val="-6.1956110518968611E-3"/>
                  <c:y val="0"/>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pl-P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'Projekty powyżej 1 MW'!$L$8:$X$8</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 do 07.2018)</c:v>
                </c:pt>
                <c:pt idx="12">
                  <c:v>2018( od 07-03.2019)</c:v>
                </c:pt>
              </c:strCache>
            </c:strRef>
          </c:cat>
          <c:val>
            <c:numRef>
              <c:f>'Projekty powyżej 1 MW'!$L$10:$X$10</c:f>
              <c:numCache>
                <c:formatCode>#,##0.00</c:formatCode>
                <c:ptCount val="13"/>
                <c:pt idx="0">
                  <c:v>50</c:v>
                </c:pt>
                <c:pt idx="1">
                  <c:v>60</c:v>
                </c:pt>
                <c:pt idx="2">
                  <c:v>70</c:v>
                </c:pt>
                <c:pt idx="3">
                  <c:v>80</c:v>
                </c:pt>
                <c:pt idx="4">
                  <c:v>90</c:v>
                </c:pt>
                <c:pt idx="5">
                  <c:v>100</c:v>
                </c:pt>
                <c:pt idx="6">
                  <c:v>110</c:v>
                </c:pt>
                <c:pt idx="7">
                  <c:v>120</c:v>
                </c:pt>
                <c:pt idx="8">
                  <c:v>130</c:v>
                </c:pt>
                <c:pt idx="9">
                  <c:v>140</c:v>
                </c:pt>
                <c:pt idx="10">
                  <c:v>150</c:v>
                </c:pt>
                <c:pt idx="11">
                  <c:v>160</c:v>
                </c:pt>
                <c:pt idx="12">
                  <c:v>170</c:v>
                </c:pt>
              </c:numCache>
            </c:numRef>
          </c:val>
        </c:ser>
        <c:ser>
          <c:idx val="1"/>
          <c:order val="1"/>
          <c:tx>
            <c:strRef>
              <c:f>'Projekty powyżej 1 MW'!$F$11:$G$11</c:f>
              <c:strCache>
                <c:ptCount val="2"/>
                <c:pt idx="0">
                  <c:v>zawarte umowy o przyłączenie</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invertIfNegative val="0"/>
          <c:dPt>
            <c:idx val="7"/>
            <c:invertIfNegative val="0"/>
            <c:bubble3D val="0"/>
          </c:dPt>
          <c:dLbls>
            <c:dLbl>
              <c:idx val="0"/>
              <c:layout>
                <c:manualLayout>
                  <c:x val="-2.6652515332493858E-17"/>
                  <c:y val="-3.4299807105061877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0"/>
                  <c:y val="3.0748161009267216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0"/>
                  <c:y val="6.1963320467115302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1.0661006132997542E-16"/>
                  <c:y val="3.0748161009267216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4"/>
              <c:layout>
                <c:manualLayout>
                  <c:x val="-1.0185067526416003E-16"/>
                  <c:y val="7.0858642669665121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5"/>
              <c:layout>
                <c:manualLayout>
                  <c:x val="1.0884352808668675E-3"/>
                  <c:y val="-1.0233915772455732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6"/>
              <c:layout>
                <c:manualLayout>
                  <c:x val="-1.0884352808668675E-3"/>
                  <c:y val="-3.9473675122329256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7"/>
              <c:layout>
                <c:manualLayout>
                  <c:x val="-1.0207442559827268E-3"/>
                  <c:y val="5.8781884188372577E-3"/>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pl-PL"/>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'Projekty powyżej 1 MW'!$L$8:$X$8</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 do 07.2018)</c:v>
                </c:pt>
                <c:pt idx="12">
                  <c:v>2018( od 07-03.2019)</c:v>
                </c:pt>
              </c:strCache>
            </c:strRef>
          </c:cat>
          <c:val>
            <c:numRef>
              <c:f>'Projekty powyżej 1 MW'!$L$12:$X$12</c:f>
              <c:numCache>
                <c:formatCode>#,##0.00</c:formatCode>
                <c:ptCount val="13"/>
              </c:numCache>
            </c:numRef>
          </c:val>
        </c:ser>
        <c:ser>
          <c:idx val="2"/>
          <c:order val="2"/>
          <c:tx>
            <c:strRef>
              <c:f>'Projekty powyżej 1 MW'!$F$13:$G$13</c:f>
              <c:strCache>
                <c:ptCount val="2"/>
                <c:pt idx="0">
                  <c:v>Instalacje funkcjonujące</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invertIfNegative val="0"/>
          <c:dPt>
            <c:idx val="7"/>
            <c:invertIfNegative val="0"/>
            <c:bubble3D val="0"/>
          </c:dPt>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'Projekty powyżej 1 MW'!$L$8:$X$8</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 do 07.2018)</c:v>
                </c:pt>
                <c:pt idx="12">
                  <c:v>2018( od 07-03.2019)</c:v>
                </c:pt>
              </c:strCache>
            </c:strRef>
          </c:cat>
          <c:val>
            <c:numRef>
              <c:f>'Projekty powyżej 1 MW'!$L$14:$X$14</c:f>
              <c:numCache>
                <c:formatCode>0.00</c:formatCode>
                <c:ptCount val="13"/>
              </c:numCache>
            </c:numRef>
          </c:val>
        </c:ser>
        <c:dLbls>
          <c:showLegendKey val="0"/>
          <c:showVal val="1"/>
          <c:showCatName val="0"/>
          <c:showSerName val="0"/>
          <c:showPercent val="0"/>
          <c:showBubbleSize val="0"/>
        </c:dLbls>
        <c:gapWidth val="100"/>
        <c:overlap val="-24"/>
        <c:axId val="186632768"/>
        <c:axId val="186635120"/>
      </c:barChart>
      <c:catAx>
        <c:axId val="186632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186635120"/>
        <c:crosses val="autoZero"/>
        <c:auto val="1"/>
        <c:lblAlgn val="ctr"/>
        <c:lblOffset val="100"/>
        <c:noMultiLvlLbl val="0"/>
      </c:catAx>
      <c:valAx>
        <c:axId val="186635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r>
                  <a:rPr lang="en-US"/>
                  <a:t>kW</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endParaRPr lang="pl-P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186632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noFill/>
      <a:round/>
    </a:ln>
    <a:effectLst/>
  </c:spPr>
  <c:txPr>
    <a:bodyPr/>
    <a:lstStyle/>
    <a:p>
      <a:pPr>
        <a:defRPr/>
      </a:pPr>
      <a:endParaRPr lang="pl-PL"/>
    </a:p>
  </c:tx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Rozkład liczby</a:t>
            </a:r>
            <a:r>
              <a:rPr lang="pl-PL"/>
              <a:t> wszytskich aktualnych</a:t>
            </a:r>
            <a:r>
              <a:rPr lang="en-US"/>
              <a:t> projektów w poszczególnych województwach</a:t>
            </a:r>
            <a:r>
              <a:rPr lang="pl-PL"/>
              <a:t> z wyróżnieniem instalacji</a:t>
            </a:r>
            <a:r>
              <a:rPr lang="pl-PL" baseline="0"/>
              <a:t> nowych</a:t>
            </a:r>
            <a:r>
              <a:rPr lang="en-US"/>
              <a: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l-PL"/>
        </a:p>
      </c:txPr>
    </c:title>
    <c:autoTitleDeleted val="0"/>
    <c:plotArea>
      <c:layout/>
      <c:barChart>
        <c:barDir val="col"/>
        <c:grouping val="stacked"/>
        <c:varyColors val="0"/>
        <c:ser>
          <c:idx val="0"/>
          <c:order val="0"/>
          <c:tx>
            <c:strRef>
              <c:f>'Projekty powyżej 1 MW'!$N$47:$N$48</c:f>
              <c:strCache>
                <c:ptCount val="2"/>
                <c:pt idx="0">
                  <c:v>wydane warunki przyłączenia do lipca 2018</c:v>
                </c:pt>
              </c:strCache>
            </c:strRef>
          </c:tx>
          <c:spPr>
            <a:solidFill>
              <a:schemeClr val="accent1"/>
            </a:solidFill>
            <a:ln>
              <a:noFill/>
            </a:ln>
            <a:effectLst/>
          </c:spPr>
          <c:invertIfNegative val="0"/>
          <c:cat>
            <c:strRef>
              <c:f>'Projekty powyżej 1 MW'!$L$49:$M$64</c:f>
              <c:strCache>
                <c:ptCount val="16"/>
                <c:pt idx="0">
                  <c:v>zachodniopomorskie</c:v>
                </c:pt>
                <c:pt idx="1">
                  <c:v>pomorskie</c:v>
                </c:pt>
                <c:pt idx="2">
                  <c:v>kujawsko-pomorskie</c:v>
                </c:pt>
                <c:pt idx="3">
                  <c:v>warmińsko-mazurskie</c:v>
                </c:pt>
                <c:pt idx="4">
                  <c:v>podlaskie</c:v>
                </c:pt>
                <c:pt idx="5">
                  <c:v>lubuskie</c:v>
                </c:pt>
                <c:pt idx="6">
                  <c:v>wielkopolskie</c:v>
                </c:pt>
                <c:pt idx="7">
                  <c:v>łódzkie</c:v>
                </c:pt>
                <c:pt idx="8">
                  <c:v>mazowieckie</c:v>
                </c:pt>
                <c:pt idx="9">
                  <c:v>lubelskie</c:v>
                </c:pt>
                <c:pt idx="10">
                  <c:v>dolnośląskie</c:v>
                </c:pt>
                <c:pt idx="11">
                  <c:v>opolskie</c:v>
                </c:pt>
                <c:pt idx="12">
                  <c:v>śląskie</c:v>
                </c:pt>
                <c:pt idx="13">
                  <c:v>świętokrzyskie</c:v>
                </c:pt>
                <c:pt idx="14">
                  <c:v>małopolskie</c:v>
                </c:pt>
                <c:pt idx="15">
                  <c:v>podkarpackie</c:v>
                </c:pt>
              </c:strCache>
            </c:strRef>
          </c:cat>
          <c:val>
            <c:numRef>
              <c:f>'Projekty powyżej 1 MW'!$N$49:$N$64</c:f>
              <c:numCache>
                <c:formatCode>General</c:formatCode>
                <c:ptCount val="16"/>
                <c:pt idx="0">
                  <c:v>1</c:v>
                </c:pt>
              </c:numCache>
            </c:numRef>
          </c:val>
        </c:ser>
        <c:ser>
          <c:idx val="1"/>
          <c:order val="1"/>
          <c:tx>
            <c:strRef>
              <c:f>'Projekty powyżej 1 MW'!$O$47:$O$48</c:f>
              <c:strCache>
                <c:ptCount val="2"/>
                <c:pt idx="0">
                  <c:v>wydane warunki przyłączenia lipiec 2018-marzec 2019</c:v>
                </c:pt>
              </c:strCache>
            </c:strRef>
          </c:tx>
          <c:spPr>
            <a:solidFill>
              <a:schemeClr val="accent2"/>
            </a:solidFill>
            <a:ln>
              <a:noFill/>
            </a:ln>
            <a:effectLst/>
          </c:spPr>
          <c:invertIfNegative val="0"/>
          <c:cat>
            <c:strRef>
              <c:f>'Projekty powyżej 1 MW'!$L$49:$M$64</c:f>
              <c:strCache>
                <c:ptCount val="16"/>
                <c:pt idx="0">
                  <c:v>zachodniopomorskie</c:v>
                </c:pt>
                <c:pt idx="1">
                  <c:v>pomorskie</c:v>
                </c:pt>
                <c:pt idx="2">
                  <c:v>kujawsko-pomorskie</c:v>
                </c:pt>
                <c:pt idx="3">
                  <c:v>warmińsko-mazurskie</c:v>
                </c:pt>
                <c:pt idx="4">
                  <c:v>podlaskie</c:v>
                </c:pt>
                <c:pt idx="5">
                  <c:v>lubuskie</c:v>
                </c:pt>
                <c:pt idx="6">
                  <c:v>wielkopolskie</c:v>
                </c:pt>
                <c:pt idx="7">
                  <c:v>łódzkie</c:v>
                </c:pt>
                <c:pt idx="8">
                  <c:v>mazowieckie</c:v>
                </c:pt>
                <c:pt idx="9">
                  <c:v>lubelskie</c:v>
                </c:pt>
                <c:pt idx="10">
                  <c:v>dolnośląskie</c:v>
                </c:pt>
                <c:pt idx="11">
                  <c:v>opolskie</c:v>
                </c:pt>
                <c:pt idx="12">
                  <c:v>śląskie</c:v>
                </c:pt>
                <c:pt idx="13">
                  <c:v>świętokrzyskie</c:v>
                </c:pt>
                <c:pt idx="14">
                  <c:v>małopolskie</c:v>
                </c:pt>
                <c:pt idx="15">
                  <c:v>podkarpackie</c:v>
                </c:pt>
              </c:strCache>
            </c:strRef>
          </c:cat>
          <c:val>
            <c:numRef>
              <c:f>'Projekty powyżej 1 MW'!$O$49:$O$64</c:f>
              <c:numCache>
                <c:formatCode>General</c:formatCode>
                <c:ptCount val="16"/>
                <c:pt idx="0">
                  <c:v>2</c:v>
                </c:pt>
              </c:numCache>
            </c:numRef>
          </c:val>
        </c:ser>
        <c:dLbls>
          <c:showLegendKey val="0"/>
          <c:showVal val="0"/>
          <c:showCatName val="0"/>
          <c:showSerName val="0"/>
          <c:showPercent val="0"/>
          <c:showBubbleSize val="0"/>
        </c:dLbls>
        <c:gapWidth val="150"/>
        <c:overlap val="100"/>
        <c:axId val="186633160"/>
        <c:axId val="186635904"/>
      </c:barChart>
      <c:catAx>
        <c:axId val="186633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crossAx val="186635904"/>
        <c:crosses val="autoZero"/>
        <c:auto val="1"/>
        <c:lblAlgn val="ctr"/>
        <c:lblOffset val="100"/>
        <c:noMultiLvlLbl val="0"/>
      </c:catAx>
      <c:valAx>
        <c:axId val="1866359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186633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noFill/>
      <a:round/>
    </a:ln>
    <a:effectLst/>
  </c:spPr>
  <c:txPr>
    <a:bodyPr/>
    <a:lstStyle/>
    <a:p>
      <a:pPr>
        <a:defRPr/>
      </a:pPr>
      <a:endParaRPr lang="pl-P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4.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7.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8.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9.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0.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1.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6.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7.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4.xml.rels><?xml version="1.0" encoding="UTF-8" standalone="yes"?>
<Relationships xmlns="http://schemas.openxmlformats.org/package/2006/relationships"><Relationship Id="rId3" Type="http://schemas.openxmlformats.org/officeDocument/2006/relationships/chart" Target="../charts/chart58.xml"/><Relationship Id="rId2" Type="http://schemas.openxmlformats.org/officeDocument/2006/relationships/image" Target="../media/image3.png"/><Relationship Id="rId1" Type="http://schemas.openxmlformats.org/officeDocument/2006/relationships/chart" Target="../charts/chart57.xml"/><Relationship Id="rId4" Type="http://schemas.openxmlformats.org/officeDocument/2006/relationships/chart" Target="../charts/chart59.xml"/></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3" Type="http://schemas.openxmlformats.org/officeDocument/2006/relationships/chart" Target="../charts/chart61.xml"/><Relationship Id="rId2" Type="http://schemas.openxmlformats.org/officeDocument/2006/relationships/image" Target="../media/image3.png"/><Relationship Id="rId1" Type="http://schemas.openxmlformats.org/officeDocument/2006/relationships/chart" Target="../charts/chart60.xml"/><Relationship Id="rId5" Type="http://schemas.openxmlformats.org/officeDocument/2006/relationships/chart" Target="../charts/chart63.xml"/><Relationship Id="rId4" Type="http://schemas.openxmlformats.org/officeDocument/2006/relationships/chart" Target="../charts/chart62.xml"/></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hyperlink" Target="https://drive.google.com/open?id=1AahApIdNvastppvuzw7mhDbrsDIgomcv&amp;usp=sharing" TargetMode="External"/><Relationship Id="rId2" Type="http://schemas.openxmlformats.org/officeDocument/2006/relationships/image" Target="../media/image4.PNG"/><Relationship Id="rId1" Type="http://schemas.openxmlformats.org/officeDocument/2006/relationships/image" Target="../media/image3.png"/><Relationship Id="rId5" Type="http://schemas.openxmlformats.org/officeDocument/2006/relationships/image" Target="../media/image6.pn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8" Type="http://schemas.openxmlformats.org/officeDocument/2006/relationships/chart" Target="../charts/chart17.xml"/><Relationship Id="rId3" Type="http://schemas.openxmlformats.org/officeDocument/2006/relationships/chart" Target="../charts/chart13.xml"/><Relationship Id="rId7" Type="http://schemas.openxmlformats.org/officeDocument/2006/relationships/chart" Target="../charts/chart16.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5.xml"/><Relationship Id="rId5" Type="http://schemas.openxmlformats.org/officeDocument/2006/relationships/chart" Target="../charts/chart14.xml"/><Relationship Id="rId10" Type="http://schemas.openxmlformats.org/officeDocument/2006/relationships/chart" Target="../charts/chart19.xml"/><Relationship Id="rId4" Type="http://schemas.openxmlformats.org/officeDocument/2006/relationships/image" Target="../media/image3.png"/><Relationship Id="rId9" Type="http://schemas.openxmlformats.org/officeDocument/2006/relationships/chart" Target="../charts/chart18.xml"/></Relationships>
</file>

<file path=xl/drawings/_rels/drawing7.xml.rels><?xml version="1.0" encoding="UTF-8" standalone="yes"?>
<Relationships xmlns="http://schemas.openxmlformats.org/package/2006/relationships"><Relationship Id="rId8" Type="http://schemas.openxmlformats.org/officeDocument/2006/relationships/chart" Target="../charts/chart27.xml"/><Relationship Id="rId13" Type="http://schemas.openxmlformats.org/officeDocument/2006/relationships/chart" Target="../charts/chart32.xml"/><Relationship Id="rId18" Type="http://schemas.openxmlformats.org/officeDocument/2006/relationships/chart" Target="../charts/chart36.xml"/><Relationship Id="rId26" Type="http://schemas.openxmlformats.org/officeDocument/2006/relationships/chart" Target="../charts/chart44.xml"/><Relationship Id="rId3" Type="http://schemas.openxmlformats.org/officeDocument/2006/relationships/chart" Target="../charts/chart22.xml"/><Relationship Id="rId21" Type="http://schemas.openxmlformats.org/officeDocument/2006/relationships/chart" Target="../charts/chart39.xml"/><Relationship Id="rId34" Type="http://schemas.openxmlformats.org/officeDocument/2006/relationships/chart" Target="../charts/chart52.xml"/><Relationship Id="rId7" Type="http://schemas.openxmlformats.org/officeDocument/2006/relationships/chart" Target="../charts/chart26.xml"/><Relationship Id="rId12" Type="http://schemas.openxmlformats.org/officeDocument/2006/relationships/chart" Target="../charts/chart31.xml"/><Relationship Id="rId17" Type="http://schemas.openxmlformats.org/officeDocument/2006/relationships/image" Target="../media/image3.png"/><Relationship Id="rId25" Type="http://schemas.openxmlformats.org/officeDocument/2006/relationships/chart" Target="../charts/chart43.xml"/><Relationship Id="rId33" Type="http://schemas.openxmlformats.org/officeDocument/2006/relationships/chart" Target="../charts/chart51.xml"/><Relationship Id="rId2" Type="http://schemas.openxmlformats.org/officeDocument/2006/relationships/chart" Target="../charts/chart21.xml"/><Relationship Id="rId16" Type="http://schemas.openxmlformats.org/officeDocument/2006/relationships/chart" Target="../charts/chart35.xml"/><Relationship Id="rId20" Type="http://schemas.openxmlformats.org/officeDocument/2006/relationships/chart" Target="../charts/chart38.xml"/><Relationship Id="rId29" Type="http://schemas.openxmlformats.org/officeDocument/2006/relationships/chart" Target="../charts/chart47.xml"/><Relationship Id="rId1" Type="http://schemas.openxmlformats.org/officeDocument/2006/relationships/chart" Target="../charts/chart20.xml"/><Relationship Id="rId6" Type="http://schemas.openxmlformats.org/officeDocument/2006/relationships/chart" Target="../charts/chart25.xml"/><Relationship Id="rId11" Type="http://schemas.openxmlformats.org/officeDocument/2006/relationships/chart" Target="../charts/chart30.xml"/><Relationship Id="rId24" Type="http://schemas.openxmlformats.org/officeDocument/2006/relationships/chart" Target="../charts/chart42.xml"/><Relationship Id="rId32" Type="http://schemas.openxmlformats.org/officeDocument/2006/relationships/chart" Target="../charts/chart50.xml"/><Relationship Id="rId5" Type="http://schemas.openxmlformats.org/officeDocument/2006/relationships/chart" Target="../charts/chart24.xml"/><Relationship Id="rId15" Type="http://schemas.openxmlformats.org/officeDocument/2006/relationships/chart" Target="../charts/chart34.xml"/><Relationship Id="rId23" Type="http://schemas.openxmlformats.org/officeDocument/2006/relationships/chart" Target="../charts/chart41.xml"/><Relationship Id="rId28" Type="http://schemas.openxmlformats.org/officeDocument/2006/relationships/chart" Target="../charts/chart46.xml"/><Relationship Id="rId10" Type="http://schemas.openxmlformats.org/officeDocument/2006/relationships/chart" Target="../charts/chart29.xml"/><Relationship Id="rId19" Type="http://schemas.openxmlformats.org/officeDocument/2006/relationships/chart" Target="../charts/chart37.xml"/><Relationship Id="rId31" Type="http://schemas.openxmlformats.org/officeDocument/2006/relationships/chart" Target="../charts/chart49.xml"/><Relationship Id="rId4" Type="http://schemas.openxmlformats.org/officeDocument/2006/relationships/chart" Target="../charts/chart23.xml"/><Relationship Id="rId9" Type="http://schemas.openxmlformats.org/officeDocument/2006/relationships/chart" Target="../charts/chart28.xml"/><Relationship Id="rId14" Type="http://schemas.openxmlformats.org/officeDocument/2006/relationships/chart" Target="../charts/chart33.xml"/><Relationship Id="rId22" Type="http://schemas.openxmlformats.org/officeDocument/2006/relationships/chart" Target="../charts/chart40.xml"/><Relationship Id="rId27" Type="http://schemas.openxmlformats.org/officeDocument/2006/relationships/chart" Target="../charts/chart45.xml"/><Relationship Id="rId30" Type="http://schemas.openxmlformats.org/officeDocument/2006/relationships/chart" Target="../charts/chart48.xml"/><Relationship Id="rId35" Type="http://schemas.openxmlformats.org/officeDocument/2006/relationships/chart" Target="../charts/chart53.xml"/></Relationships>
</file>

<file path=xl/drawings/_rels/drawing8.xml.rels><?xml version="1.0" encoding="UTF-8" standalone="yes"?>
<Relationships xmlns="http://schemas.openxmlformats.org/package/2006/relationships"><Relationship Id="rId8" Type="http://schemas.openxmlformats.org/officeDocument/2006/relationships/hyperlink" Target="https://drive.google.com/open?id=1AahApIdNvastppvuzw7mhDbrsDIgomcv&amp;usp=sharing" TargetMode="External"/><Relationship Id="rId3" Type="http://schemas.openxmlformats.org/officeDocument/2006/relationships/image" Target="../media/image3.png"/><Relationship Id="rId7" Type="http://schemas.openxmlformats.org/officeDocument/2006/relationships/chart" Target="../charts/chart56.xml"/><Relationship Id="rId2" Type="http://schemas.openxmlformats.org/officeDocument/2006/relationships/chart" Target="../charts/chart55.xml"/><Relationship Id="rId1" Type="http://schemas.openxmlformats.org/officeDocument/2006/relationships/chart" Target="../charts/chart54.xml"/><Relationship Id="rId6" Type="http://schemas.openxmlformats.org/officeDocument/2006/relationships/image" Target="../media/image9.png"/><Relationship Id="rId5" Type="http://schemas.openxmlformats.org/officeDocument/2006/relationships/image" Target="../media/image8.png"/><Relationship Id="rId4" Type="http://schemas.openxmlformats.org/officeDocument/2006/relationships/image" Target="../media/image7.png"/><Relationship Id="rId9"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oneCellAnchor>
    <xdr:from>
      <xdr:col>10</xdr:col>
      <xdr:colOff>152400</xdr:colOff>
      <xdr:row>15</xdr:row>
      <xdr:rowOff>133350</xdr:rowOff>
    </xdr:from>
    <xdr:ext cx="184731" cy="264560"/>
    <xdr:sp macro="" textlink="">
      <xdr:nvSpPr>
        <xdr:cNvPr id="3" name="pole tekstowe 2"/>
        <xdr:cNvSpPr txBox="1"/>
      </xdr:nvSpPr>
      <xdr:spPr>
        <a:xfrm>
          <a:off x="6248400" y="424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4</xdr:col>
      <xdr:colOff>180975</xdr:colOff>
      <xdr:row>17</xdr:row>
      <xdr:rowOff>114300</xdr:rowOff>
    </xdr:from>
    <xdr:ext cx="184731" cy="264560"/>
    <xdr:sp macro="" textlink="">
      <xdr:nvSpPr>
        <xdr:cNvPr id="4" name="pole tekstowe 3"/>
        <xdr:cNvSpPr txBox="1"/>
      </xdr:nvSpPr>
      <xdr:spPr>
        <a:xfrm>
          <a:off x="2619375" y="488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twoCellAnchor>
    <xdr:from>
      <xdr:col>1</xdr:col>
      <xdr:colOff>315384</xdr:colOff>
      <xdr:row>19</xdr:row>
      <xdr:rowOff>115359</xdr:rowOff>
    </xdr:from>
    <xdr:to>
      <xdr:col>16</xdr:col>
      <xdr:colOff>314325</xdr:colOff>
      <xdr:row>60</xdr:row>
      <xdr:rowOff>0</xdr:rowOff>
    </xdr:to>
    <xdr:sp macro="" textlink="">
      <xdr:nvSpPr>
        <xdr:cNvPr id="5" name="pole tekstowe 4"/>
        <xdr:cNvSpPr txBox="1"/>
      </xdr:nvSpPr>
      <xdr:spPr>
        <a:xfrm>
          <a:off x="924984" y="5192184"/>
          <a:ext cx="9457266" cy="7723716"/>
        </a:xfrm>
        <a:prstGeom prst="rect">
          <a:avLst/>
        </a:prstGeom>
        <a:ln w="6350">
          <a:solidFill>
            <a:schemeClr val="accent6">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pPr eaLnBrk="1" fontAlgn="auto" latinLnBrk="0" hangingPunct="1"/>
          <a:r>
            <a:rPr lang="pl-PL" sz="1100" b="0" i="0">
              <a:solidFill>
                <a:schemeClr val="dk1"/>
              </a:solidFill>
              <a:effectLst/>
              <a:latin typeface="Century Gothic" panose="020B0502020202020204" pitchFamily="34" charset="0"/>
              <a:ea typeface="+mn-ea"/>
              <a:cs typeface="+mn-cs"/>
            </a:rPr>
            <a:t>Lista projektów powstała na podstawie informacji o podmiotach ubiegających się o przyłączenie do sieci o napięciu znamionowym wyższym niż 1kV na terenie działania PGE Dystrybucja S.A., ENEA S.A., Energa S.A., TAURON DYSTRYBUCJA S.A. oraz PSE S.A.</a:t>
          </a:r>
        </a:p>
        <a:p>
          <a:pPr eaLnBrk="1" fontAlgn="auto" latinLnBrk="0" hangingPunct="1"/>
          <a:endParaRPr lang="pl-PL" sz="1100" b="1" i="0">
            <a:solidFill>
              <a:schemeClr val="accent6">
                <a:lumMod val="50000"/>
              </a:schemeClr>
            </a:solidFill>
            <a:effectLst/>
            <a:latin typeface="Century Gothic" panose="020B0502020202020204" pitchFamily="34" charset="0"/>
            <a:ea typeface="+mn-ea"/>
            <a:cs typeface="+mn-cs"/>
          </a:endParaRPr>
        </a:p>
        <a:p>
          <a:pPr eaLnBrk="1" fontAlgn="auto" latinLnBrk="0" hangingPunct="1"/>
          <a:r>
            <a:rPr lang="pl-PL" sz="1100" b="1" i="0">
              <a:solidFill>
                <a:schemeClr val="accent6">
                  <a:lumMod val="50000"/>
                </a:schemeClr>
              </a:solidFill>
              <a:effectLst/>
              <a:latin typeface="Century Gothic" panose="020B0502020202020204" pitchFamily="34" charset="0"/>
              <a:ea typeface="+mn-ea"/>
              <a:cs typeface="+mn-cs"/>
            </a:rPr>
            <a:t>Baza projektów wiatrowych zawiera :</a:t>
          </a:r>
        </a:p>
        <a:p>
          <a:pPr marL="171450" marR="0" lvl="0" indent="-171450" algn="l" defTabSz="914400" eaLnBrk="1" fontAlgn="auto" latinLnBrk="0" hangingPunct="1">
            <a:lnSpc>
              <a:spcPct val="150000"/>
            </a:lnSpc>
            <a:spcBef>
              <a:spcPts val="0"/>
            </a:spcBef>
            <a:spcAft>
              <a:spcPts val="0"/>
            </a:spcAft>
            <a:buClrTx/>
            <a:buSzTx/>
            <a:buFont typeface="Wingdings" panose="05000000000000000000" pitchFamily="2" charset="2"/>
            <a:buChar char="v"/>
            <a:tabLst/>
            <a:defRPr/>
          </a:pPr>
          <a:r>
            <a:rPr kumimoji="0" lang="pl-PL" sz="1100" b="0" i="0" u="none" strike="noStrike" kern="0" cap="none" spc="0" normalizeH="0" baseline="0" noProof="0">
              <a:ln>
                <a:noFill/>
              </a:ln>
              <a:solidFill>
                <a:srgbClr val="F79646">
                  <a:lumMod val="50000"/>
                </a:srgbClr>
              </a:solidFill>
              <a:effectLst/>
              <a:uLnTx/>
              <a:uFillTx/>
              <a:latin typeface="Century Gothic" panose="020B0502020202020204" pitchFamily="34" charset="0"/>
              <a:ea typeface="+mn-ea"/>
              <a:cs typeface="+mn-cs"/>
            </a:rPr>
            <a:t>549 rekordów z informacją o lokalizacji oraz mocy przyłączeniowej aktualnych projektów,</a:t>
          </a:r>
        </a:p>
        <a:p>
          <a:pPr marL="171450" marR="0" lvl="0" indent="-171450" algn="l" defTabSz="914400" eaLnBrk="1" fontAlgn="auto" latinLnBrk="0" hangingPunct="1">
            <a:lnSpc>
              <a:spcPct val="150000"/>
            </a:lnSpc>
            <a:spcBef>
              <a:spcPts val="0"/>
            </a:spcBef>
            <a:spcAft>
              <a:spcPts val="0"/>
            </a:spcAft>
            <a:buClrTx/>
            <a:buSzTx/>
            <a:buFont typeface="Wingdings" panose="05000000000000000000" pitchFamily="2" charset="2"/>
            <a:buChar char="v"/>
            <a:tabLst/>
            <a:defRPr/>
          </a:pPr>
          <a:r>
            <a:rPr kumimoji="0" lang="pl-PL" sz="1100" b="0" i="0" u="none" strike="noStrike" kern="0" cap="none" spc="0" normalizeH="0" baseline="0" noProof="0">
              <a:ln>
                <a:noFill/>
              </a:ln>
              <a:solidFill>
                <a:srgbClr val="F79646">
                  <a:lumMod val="50000"/>
                </a:srgbClr>
              </a:solidFill>
              <a:effectLst/>
              <a:uLnTx/>
              <a:uFillTx/>
              <a:latin typeface="Century Gothic" panose="020B0502020202020204" pitchFamily="34" charset="0"/>
              <a:ea typeface="+mn-ea"/>
              <a:cs typeface="+mn-cs"/>
            </a:rPr>
            <a:t>98 rekordów z informacją o lokalizacji oraz mocy przyłączeniowej zakończonych projektów,</a:t>
          </a:r>
        </a:p>
        <a:p>
          <a:pPr marL="171450" marR="0" lvl="0" indent="-171450" algn="l" defTabSz="914400" eaLnBrk="1" fontAlgn="auto" latinLnBrk="0" hangingPunct="1">
            <a:lnSpc>
              <a:spcPct val="150000"/>
            </a:lnSpc>
            <a:spcBef>
              <a:spcPts val="0"/>
            </a:spcBef>
            <a:spcAft>
              <a:spcPts val="0"/>
            </a:spcAft>
            <a:buClrTx/>
            <a:buSzTx/>
            <a:buFont typeface="Wingdings" panose="05000000000000000000" pitchFamily="2" charset="2"/>
            <a:buChar char="v"/>
            <a:tabLst/>
            <a:defRPr/>
          </a:pPr>
          <a:r>
            <a:rPr kumimoji="0" lang="pl-PL" sz="1100" b="0" i="0" u="none" strike="noStrike" kern="0" cap="none" spc="0" normalizeH="0" baseline="0" noProof="0">
              <a:ln>
                <a:noFill/>
              </a:ln>
              <a:solidFill>
                <a:srgbClr val="F79646">
                  <a:lumMod val="50000"/>
                </a:srgbClr>
              </a:solidFill>
              <a:effectLst/>
              <a:uLnTx/>
              <a:uFillTx/>
              <a:latin typeface="Century Gothic" panose="020B0502020202020204" pitchFamily="34" charset="0"/>
              <a:ea typeface="+mn-ea"/>
              <a:cs typeface="+mn-cs"/>
            </a:rPr>
            <a:t>21 rekordów z informacją o lokalizacji oraz mocy przyłączeniowej nowych projektów,</a:t>
          </a:r>
        </a:p>
        <a:p>
          <a:pPr marL="171450" marR="0" lvl="0" indent="-171450" algn="l" defTabSz="914400" eaLnBrk="1" fontAlgn="auto" latinLnBrk="0" hangingPunct="1">
            <a:lnSpc>
              <a:spcPct val="150000"/>
            </a:lnSpc>
            <a:spcBef>
              <a:spcPts val="0"/>
            </a:spcBef>
            <a:spcAft>
              <a:spcPts val="0"/>
            </a:spcAft>
            <a:buClrTx/>
            <a:buSzTx/>
            <a:buFont typeface="Wingdings" panose="05000000000000000000" pitchFamily="2" charset="2"/>
            <a:buChar char="v"/>
            <a:tabLst/>
            <a:defRPr/>
          </a:pPr>
          <a:r>
            <a:rPr kumimoji="0" lang="pl-PL" sz="1100" b="0" i="0" u="none" strike="noStrike" kern="0" cap="none" spc="0" normalizeH="0" baseline="0" noProof="0">
              <a:ln>
                <a:noFill/>
              </a:ln>
              <a:solidFill>
                <a:srgbClr val="F79646">
                  <a:lumMod val="50000"/>
                </a:srgbClr>
              </a:solidFill>
              <a:effectLst/>
              <a:uLnTx/>
              <a:uFillTx/>
              <a:latin typeface="Century Gothic" panose="020B0502020202020204" pitchFamily="34" charset="0"/>
              <a:ea typeface="+mn-ea"/>
              <a:cs typeface="+mn-cs"/>
            </a:rPr>
            <a:t>7 rekordów z informacją o lokalizacji przyłączenia oraz mocy przyłączeniowej przyszłych projektów wiatrowych,</a:t>
          </a:r>
        </a:p>
        <a:p>
          <a:pPr marL="171450" marR="0" lvl="0" indent="-171450" algn="l" defTabSz="914400" eaLnBrk="1" fontAlgn="auto" latinLnBrk="0" hangingPunct="1">
            <a:lnSpc>
              <a:spcPct val="150000"/>
            </a:lnSpc>
            <a:spcBef>
              <a:spcPts val="0"/>
            </a:spcBef>
            <a:spcAft>
              <a:spcPts val="0"/>
            </a:spcAft>
            <a:buClrTx/>
            <a:buSzTx/>
            <a:buFont typeface="Wingdings" panose="05000000000000000000" pitchFamily="2" charset="2"/>
            <a:buChar char="v"/>
            <a:tabLst/>
            <a:defRPr/>
          </a:pPr>
          <a:r>
            <a:rPr kumimoji="0" lang="pl-PL" sz="1100" b="0" i="0" u="none" strike="noStrike" kern="0" cap="none" spc="0" normalizeH="0" baseline="0" noProof="0">
              <a:ln>
                <a:noFill/>
              </a:ln>
              <a:solidFill>
                <a:srgbClr val="F79646">
                  <a:lumMod val="50000"/>
                </a:srgbClr>
              </a:solidFill>
              <a:effectLst/>
              <a:uLnTx/>
              <a:uFillTx/>
              <a:latin typeface="Century Gothic" panose="020B0502020202020204" pitchFamily="34" charset="0"/>
              <a:ea typeface="+mn-ea"/>
              <a:cs typeface="+mn-cs"/>
            </a:rPr>
            <a:t>przekrojowe analizy aktualnych i nowych projektów wiatrowych z zakresu mocy poniżej 1 MW (z wyłączeniem mikroinstalacji) oraz powyżej 1 MW,</a:t>
          </a:r>
        </a:p>
        <a:p>
          <a:pPr marL="171450" marR="0" lvl="0" indent="-171450" algn="l" defTabSz="914400" eaLnBrk="1" fontAlgn="auto" latinLnBrk="0" hangingPunct="1">
            <a:lnSpc>
              <a:spcPct val="150000"/>
            </a:lnSpc>
            <a:spcBef>
              <a:spcPts val="0"/>
            </a:spcBef>
            <a:spcAft>
              <a:spcPts val="0"/>
            </a:spcAft>
            <a:buClrTx/>
            <a:buSzTx/>
            <a:buFont typeface="Wingdings" panose="05000000000000000000" pitchFamily="2" charset="2"/>
            <a:buChar char="v"/>
            <a:tabLst/>
            <a:defRPr/>
          </a:pPr>
          <a:r>
            <a:rPr kumimoji="0" lang="pl-PL" sz="1100" b="0" i="0" u="none" strike="noStrike" kern="0" cap="none" spc="0" normalizeH="0" baseline="0" noProof="0">
              <a:ln>
                <a:noFill/>
              </a:ln>
              <a:solidFill>
                <a:srgbClr val="F79646">
                  <a:lumMod val="50000"/>
                </a:srgbClr>
              </a:solidFill>
              <a:effectLst/>
              <a:uLnTx/>
              <a:uFillTx/>
              <a:latin typeface="Century Gothic" panose="020B0502020202020204" pitchFamily="34" charset="0"/>
              <a:ea typeface="+mn-ea"/>
              <a:cs typeface="+mn-cs"/>
            </a:rPr>
            <a:t>interaktywną mapę przedstawiającą lokalizaję instalacji wiatrowych lub miejsce przyłączenia instalacji do sieci dystrybucyjnej z wyszczególnieniem na projekty aktualne, nowe oraz ukończone,</a:t>
          </a:r>
        </a:p>
        <a:p>
          <a:pPr marL="171450" marR="0" lvl="0" indent="-171450" algn="l" defTabSz="914400" eaLnBrk="1" fontAlgn="auto" latinLnBrk="0" hangingPunct="1">
            <a:lnSpc>
              <a:spcPct val="150000"/>
            </a:lnSpc>
            <a:spcBef>
              <a:spcPts val="0"/>
            </a:spcBef>
            <a:spcAft>
              <a:spcPts val="0"/>
            </a:spcAft>
            <a:buClrTx/>
            <a:buSzTx/>
            <a:buFont typeface="Wingdings" panose="05000000000000000000" pitchFamily="2" charset="2"/>
            <a:buChar char="v"/>
            <a:tabLst/>
            <a:defRPr/>
          </a:pPr>
          <a:r>
            <a:rPr kumimoji="0" lang="pl-PL" sz="1100" b="0" i="0" u="none" strike="noStrike" kern="0" cap="none" spc="0" normalizeH="0" baseline="0">
              <a:ln>
                <a:noFill/>
              </a:ln>
              <a:solidFill>
                <a:srgbClr val="F79646">
                  <a:lumMod val="50000"/>
                </a:srgbClr>
              </a:solidFill>
              <a:effectLst/>
              <a:uLnTx/>
              <a:uFillTx/>
              <a:latin typeface="Century Gothic" panose="020B0502020202020204" pitchFamily="34" charset="0"/>
              <a:ea typeface="+mn-ea"/>
              <a:cs typeface="+mn-cs"/>
            </a:rPr>
            <a:t>analizę statystyczną wszystkich projektów w poszczególnych województwach ukazującą ile projektów ubyło w poszczególnych latach,</a:t>
          </a:r>
        </a:p>
        <a:p>
          <a:pPr marL="171450" marR="0" lvl="0" indent="-171450" algn="l" defTabSz="914400" eaLnBrk="1" fontAlgn="auto" latinLnBrk="0" hangingPunct="1">
            <a:lnSpc>
              <a:spcPct val="150000"/>
            </a:lnSpc>
            <a:spcBef>
              <a:spcPts val="0"/>
            </a:spcBef>
            <a:spcAft>
              <a:spcPts val="0"/>
            </a:spcAft>
            <a:buClrTx/>
            <a:buSzTx/>
            <a:buFont typeface="Wingdings" panose="05000000000000000000" pitchFamily="2" charset="2"/>
            <a:buChar char="v"/>
            <a:tabLst/>
            <a:defRPr/>
          </a:pPr>
          <a:r>
            <a:rPr kumimoji="0" lang="pl-PL" sz="1100" b="0" i="0" u="none" strike="noStrike" kern="0" cap="none" spc="0" normalizeH="0" baseline="0">
              <a:ln>
                <a:noFill/>
              </a:ln>
              <a:solidFill>
                <a:srgbClr val="F79646">
                  <a:lumMod val="50000"/>
                </a:srgbClr>
              </a:solidFill>
              <a:effectLst/>
              <a:uLnTx/>
              <a:uFillTx/>
              <a:latin typeface="Century Gothic" panose="020B0502020202020204" pitchFamily="34" charset="0"/>
              <a:ea typeface="+mn-ea"/>
              <a:cs typeface="+mn-cs"/>
            </a:rPr>
            <a:t>264 rozpoznanych inwestorów projektów wiatrowych,</a:t>
          </a:r>
        </a:p>
        <a:p>
          <a:pPr marL="171450" marR="0" lvl="0" indent="-171450" algn="l" defTabSz="914400" eaLnBrk="1" fontAlgn="auto" latinLnBrk="0" hangingPunct="1">
            <a:lnSpc>
              <a:spcPct val="150000"/>
            </a:lnSpc>
            <a:spcBef>
              <a:spcPts val="0"/>
            </a:spcBef>
            <a:spcAft>
              <a:spcPts val="0"/>
            </a:spcAft>
            <a:buClrTx/>
            <a:buSzTx/>
            <a:buFont typeface="Wingdings" panose="05000000000000000000" pitchFamily="2" charset="2"/>
            <a:buChar char="v"/>
            <a:tabLst/>
            <a:defRPr/>
          </a:pPr>
          <a:r>
            <a:rPr kumimoji="0" lang="pl-PL" sz="1100" b="0" i="0" u="none" strike="noStrike" kern="0" cap="none" spc="0" normalizeH="0" baseline="0">
              <a:ln>
                <a:noFill/>
              </a:ln>
              <a:solidFill>
                <a:srgbClr val="F79646">
                  <a:lumMod val="50000"/>
                </a:srgbClr>
              </a:solidFill>
              <a:effectLst/>
              <a:uLnTx/>
              <a:uFillTx/>
              <a:latin typeface="Century Gothic" panose="020B0502020202020204" pitchFamily="34" charset="0"/>
              <a:ea typeface="+mn-ea"/>
              <a:cs typeface="+mn-cs"/>
            </a:rPr>
            <a:t>szczegółowe informacje na temat zaawansowania projektów, uwzględniające wydane decyzje środowiskowe, pozwolenia budowlane,</a:t>
          </a:r>
        </a:p>
        <a:p>
          <a:pPr marL="171450" marR="0" lvl="0" indent="-171450" algn="l" defTabSz="914400" eaLnBrk="1" fontAlgn="auto" latinLnBrk="0" hangingPunct="1">
            <a:lnSpc>
              <a:spcPct val="150000"/>
            </a:lnSpc>
            <a:spcBef>
              <a:spcPts val="0"/>
            </a:spcBef>
            <a:spcAft>
              <a:spcPts val="0"/>
            </a:spcAft>
            <a:buClrTx/>
            <a:buSzTx/>
            <a:buFont typeface="Wingdings" panose="05000000000000000000" pitchFamily="2" charset="2"/>
            <a:buChar char="v"/>
            <a:tabLst/>
            <a:defRPr/>
          </a:pPr>
          <a:r>
            <a:rPr kumimoji="0" lang="pl-PL" sz="1100" b="0" i="0" u="none" strike="noStrike" kern="0" cap="none" spc="0" normalizeH="0" baseline="0">
              <a:ln>
                <a:noFill/>
              </a:ln>
              <a:solidFill>
                <a:srgbClr val="F79646">
                  <a:lumMod val="50000"/>
                </a:srgbClr>
              </a:solidFill>
              <a:effectLst/>
              <a:uLnTx/>
              <a:uFillTx/>
              <a:latin typeface="Century Gothic" panose="020B0502020202020204" pitchFamily="34" charset="0"/>
              <a:ea typeface="+mn-ea"/>
              <a:cs typeface="+mn-cs"/>
            </a:rPr>
            <a:t>dodatkowe informacje, dla 55 projektów, związane z realizacją najbardziej zaawansowanych projektów, zawierające  m.in.  informacje o: liczbie turbin, maks. wysokości wieży, maks. średnicy wirnika,  mocy znamionowej poj. turbiny i inne,</a:t>
          </a:r>
        </a:p>
        <a:p>
          <a:pPr eaLnBrk="1" fontAlgn="auto" latinLnBrk="0" hangingPunct="1"/>
          <a:endParaRPr lang="pl-PL" sz="1100" b="0" i="0" baseline="0">
            <a:solidFill>
              <a:schemeClr val="dk1"/>
            </a:solidFill>
            <a:effectLst/>
            <a:latin typeface="Century Gothic" panose="020B0502020202020204" pitchFamily="34" charset="0"/>
            <a:ea typeface="+mn-ea"/>
            <a:cs typeface="+mn-cs"/>
          </a:endParaRPr>
        </a:p>
        <a:p>
          <a:pPr eaLnBrk="1" fontAlgn="auto" latinLnBrk="0" hangingPunct="1"/>
          <a:r>
            <a:rPr lang="pl-PL" sz="1100" i="1">
              <a:solidFill>
                <a:schemeClr val="dk1"/>
              </a:solidFill>
              <a:effectLst/>
              <a:latin typeface="Century Gothic" panose="020B0502020202020204" pitchFamily="34" charset="0"/>
              <a:ea typeface="+mn-ea"/>
              <a:cs typeface="+mn-cs"/>
            </a:rPr>
            <a:t>Na podstawie przeprowadzonej analizy rynku wyszczególniono projekty aktualne, ukończone/zawieszone oraz nowe. W okresie od lipca 2018 roku do marca 2019 roku wydano 20 warunków przyłączeń do sieci sposród 21 nowych projektów (projekty bez wydanych warunków przyłączenia są na etapie ubiegania się o wydanie takiej decyzji). Operatorzy nie uwzględniają nazwy dewelopera w swoich zestawieniach, w związku z czym w/w dane inwestorów zostały odszukane na podstawie miejsca przyłączenia oraz mocy w oparciu o informacje zamieszczone na stronach internetowych gmin i powiatów w biuletynie infromacji publicznej w infromacji o wydanej decyzji środowiskowej lub wniosku o jej wydanie oraz w nielicznych przypadkach w innych źródełach podanych w zakładce "informacje o deweloperach". Inwestor został rozpoznany dla około 300 projektów wiatrowych zawartych w zakładkach: 'projekty aktualne', 'projekty nowe', 'projekty</a:t>
          </a:r>
          <a:r>
            <a:rPr lang="pl-PL" sz="1100" i="1" baseline="0">
              <a:solidFill>
                <a:schemeClr val="dk1"/>
              </a:solidFill>
              <a:effectLst/>
              <a:latin typeface="Century Gothic" panose="020B0502020202020204" pitchFamily="34" charset="0"/>
              <a:ea typeface="+mn-ea"/>
              <a:cs typeface="+mn-cs"/>
            </a:rPr>
            <a:t> zakończone'</a:t>
          </a:r>
          <a:r>
            <a:rPr lang="pl-PL" sz="1100" i="1">
              <a:solidFill>
                <a:schemeClr val="dk1"/>
              </a:solidFill>
              <a:effectLst/>
              <a:latin typeface="Century Gothic" panose="020B0502020202020204" pitchFamily="34" charset="0"/>
              <a:ea typeface="+mn-ea"/>
              <a:cs typeface="+mn-cs"/>
            </a:rPr>
            <a:t>. Ze względu na brak szczegółowych informacji o dokładnej lokalizacji inwestycji nie jesteśmy w stanie w pełni zidentyfikować wszystkich inwestorów projektów wiatrowych. W większości gmin dane inwestora ubiegającego się o wydanie decyzji środowiskowej są utajnione bądź gminy nie zezwalają na internetowy dostęp do takich decyzji. W przypadku większości nowych projektów jest to etap ubiegania się o wydanie decyzji środowiskowej. </a:t>
          </a:r>
        </a:p>
        <a:p>
          <a:pPr eaLnBrk="1" fontAlgn="auto" latinLnBrk="0" hangingPunct="1"/>
          <a:endParaRPr lang="pl-PL" sz="1100" i="1">
            <a:solidFill>
              <a:schemeClr val="dk1"/>
            </a:solidFill>
            <a:effectLst/>
            <a:latin typeface="Century Gothic" panose="020B0502020202020204" pitchFamily="34" charset="0"/>
            <a:ea typeface="+mn-ea"/>
            <a:cs typeface="+mn-cs"/>
          </a:endParaRPr>
        </a:p>
        <a:p>
          <a:pPr eaLnBrk="1" fontAlgn="auto" latinLnBrk="0" hangingPunct="1"/>
          <a:r>
            <a:rPr lang="pl-PL" sz="900" i="1">
              <a:solidFill>
                <a:schemeClr val="dk1"/>
              </a:solidFill>
              <a:effectLst/>
              <a:latin typeface="Century Gothic" panose="020B0502020202020204" pitchFamily="34" charset="0"/>
              <a:ea typeface="+mn-ea"/>
              <a:cs typeface="+mn-cs"/>
            </a:rPr>
            <a:t>*Pod pojęciem "projekty aktualne" należy rozumieć projekty, które uzyskały warunki przyłączenia przed 1 lipca 2018 roku oraz nie zostały ukończone (są na etapie uzyskiwania decyzji, zawierania umów przyłączeniowych, itp.)</a:t>
          </a:r>
        </a:p>
        <a:p>
          <a:pPr eaLnBrk="1" fontAlgn="auto" latinLnBrk="0" hangingPunct="1"/>
          <a:r>
            <a:rPr lang="pl-PL" sz="900" i="1">
              <a:solidFill>
                <a:schemeClr val="dk1"/>
              </a:solidFill>
              <a:effectLst/>
              <a:latin typeface="Century Gothic" panose="020B0502020202020204" pitchFamily="34" charset="0"/>
              <a:ea typeface="+mn-ea"/>
              <a:cs typeface="+mn-cs"/>
            </a:rPr>
            <a:t>**Pod pojęciem "projekty zakończone" należy rozumieć projekty, które uzyskały wszelkie niezbędne pozwolenia tj. warunki przyłączenia, umowy przyłączeniowe, oraz pozwolenie na wytwarzanie energii elektrycznej pod pojęciem zaś 'projekty zawieszone' należy rozumieć projekty, które z różnych przyczyn nie są dalej rozwijane np. z powodu upłynięcia terminu ważności warunków przyłączenia</a:t>
          </a:r>
        </a:p>
        <a:p>
          <a:pPr eaLnBrk="1" fontAlgn="auto" latinLnBrk="0" hangingPunct="1"/>
          <a:r>
            <a:rPr lang="pl-PL" sz="900" i="1">
              <a:solidFill>
                <a:schemeClr val="dk1"/>
              </a:solidFill>
              <a:effectLst/>
              <a:latin typeface="Century Gothic" panose="020B0502020202020204" pitchFamily="34" charset="0"/>
              <a:ea typeface="+mn-ea"/>
              <a:cs typeface="+mn-cs"/>
            </a:rPr>
            <a:t>***Pod pojęciem "projekty nowe" należy rozumieć projekty, które uzyskały warunki przyłączenia do sieci dystrybucyjnej lub przesyłowej w okresie od lipca 2018 roku do marca 2019</a:t>
          </a:r>
          <a:r>
            <a:rPr lang="pl-PL" sz="900" i="1" baseline="0">
              <a:solidFill>
                <a:schemeClr val="dk1"/>
              </a:solidFill>
              <a:effectLst/>
              <a:latin typeface="Century Gothic" panose="020B0502020202020204" pitchFamily="34" charset="0"/>
              <a:ea typeface="+mn-ea"/>
              <a:cs typeface="+mn-cs"/>
            </a:rPr>
            <a:t> </a:t>
          </a:r>
          <a:r>
            <a:rPr lang="pl-PL" sz="900" i="1">
              <a:solidFill>
                <a:schemeClr val="dk1"/>
              </a:solidFill>
              <a:effectLst/>
              <a:latin typeface="Century Gothic" panose="020B0502020202020204" pitchFamily="34" charset="0"/>
              <a:ea typeface="+mn-ea"/>
              <a:cs typeface="+mn-cs"/>
            </a:rPr>
            <a:t>roku</a:t>
          </a:r>
        </a:p>
        <a:p>
          <a:pPr eaLnBrk="1" fontAlgn="auto" latinLnBrk="0" hangingPunct="1"/>
          <a:endParaRPr lang="pl-PL" sz="1100" b="0" i="0">
            <a:solidFill>
              <a:schemeClr val="dk1"/>
            </a:solidFill>
            <a:effectLst/>
            <a:latin typeface="Century Gothic" panose="020B0502020202020204" pitchFamily="34" charset="0"/>
            <a:ea typeface="+mn-ea"/>
            <a:cs typeface="+mn-cs"/>
          </a:endParaRPr>
        </a:p>
      </xdr:txBody>
    </xdr:sp>
    <xdr:clientData/>
  </xdr:twoCellAnchor>
  <xdr:oneCellAnchor>
    <xdr:from>
      <xdr:col>4</xdr:col>
      <xdr:colOff>495300</xdr:colOff>
      <xdr:row>17</xdr:row>
      <xdr:rowOff>19050</xdr:rowOff>
    </xdr:from>
    <xdr:ext cx="184731" cy="264560"/>
    <xdr:sp macro="" textlink="">
      <xdr:nvSpPr>
        <xdr:cNvPr id="6" name="pole tekstowe 5"/>
        <xdr:cNvSpPr txBox="1"/>
      </xdr:nvSpPr>
      <xdr:spPr>
        <a:xfrm>
          <a:off x="2933700" y="479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15</xdr:col>
      <xdr:colOff>304800</xdr:colOff>
      <xdr:row>8</xdr:row>
      <xdr:rowOff>57150</xdr:rowOff>
    </xdr:from>
    <xdr:ext cx="184731" cy="264560"/>
    <xdr:sp macro="" textlink="">
      <xdr:nvSpPr>
        <xdr:cNvPr id="7" name="pole tekstowe 6"/>
        <xdr:cNvSpPr txBox="1"/>
      </xdr:nvSpPr>
      <xdr:spPr>
        <a:xfrm>
          <a:off x="9763125" y="25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twoCellAnchor editAs="oneCell">
    <xdr:from>
      <xdr:col>14</xdr:col>
      <xdr:colOff>152400</xdr:colOff>
      <xdr:row>1</xdr:row>
      <xdr:rowOff>28575</xdr:rowOff>
    </xdr:from>
    <xdr:to>
      <xdr:col>16</xdr:col>
      <xdr:colOff>638175</xdr:colOff>
      <xdr:row>1</xdr:row>
      <xdr:rowOff>857250</xdr:rowOff>
    </xdr:to>
    <xdr:pic>
      <xdr:nvPicPr>
        <xdr:cNvPr id="8" name="Obraz 7"/>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58" t="33699" b="17808"/>
        <a:stretch/>
      </xdr:blipFill>
      <xdr:spPr>
        <a:xfrm>
          <a:off x="9001125" y="219075"/>
          <a:ext cx="1704975" cy="828675"/>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2</xdr:col>
      <xdr:colOff>47625</xdr:colOff>
      <xdr:row>16</xdr:row>
      <xdr:rowOff>171450</xdr:rowOff>
    </xdr:from>
    <xdr:to>
      <xdr:col>16</xdr:col>
      <xdr:colOff>209550</xdr:colOff>
      <xdr:row>47</xdr:row>
      <xdr:rowOff>9525</xdr:rowOff>
    </xdr:to>
    <xdr:sp macro="" textlink="">
      <xdr:nvSpPr>
        <xdr:cNvPr id="11" name="pole tekstowe 10"/>
        <xdr:cNvSpPr txBox="1"/>
      </xdr:nvSpPr>
      <xdr:spPr>
        <a:xfrm>
          <a:off x="1266825" y="4391025"/>
          <a:ext cx="9010650" cy="6029325"/>
        </a:xfrm>
        <a:prstGeom prst="rect">
          <a:avLst/>
        </a:prstGeom>
        <a:noFill/>
        <a:ln w="9525" cap="rnd" cmpd="sng">
          <a:noFill/>
        </a:ln>
        <a:effectLst>
          <a:softEdge rad="0"/>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pl-PL" sz="6000" b="0" i="0" u="none" strike="noStrike" kern="0" cap="none" spc="0" normalizeH="0" baseline="0" noProof="0">
              <a:ln>
                <a:noFill/>
              </a:ln>
              <a:solidFill>
                <a:srgbClr val="FF0000">
                  <a:alpha val="50000"/>
                </a:srgbClr>
              </a:solidFill>
              <a:effectLst/>
              <a:uLnTx/>
              <a:uFillTx/>
              <a:latin typeface="Calibri"/>
              <a:ea typeface="+mn-ea"/>
              <a:cs typeface="+mn-cs"/>
            </a:rPr>
            <a:t>Wszystkie zakładki zawierają tylko przykładowe wartości!</a:t>
          </a:r>
        </a:p>
      </xdr:txBody>
    </xdr:sp>
    <xdr:clientData/>
  </xdr:twoCellAnchor>
  <xdr:twoCellAnchor editAs="oneCell">
    <xdr:from>
      <xdr:col>1</xdr:col>
      <xdr:colOff>162308</xdr:colOff>
      <xdr:row>5</xdr:row>
      <xdr:rowOff>0</xdr:rowOff>
    </xdr:from>
    <xdr:to>
      <xdr:col>7</xdr:col>
      <xdr:colOff>476249</xdr:colOff>
      <xdr:row>16</xdr:row>
      <xdr:rowOff>314325</xdr:rowOff>
    </xdr:to>
    <xdr:pic>
      <xdr:nvPicPr>
        <xdr:cNvPr id="2" name="Obraz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1908" y="1724025"/>
          <a:ext cx="3971541" cy="28098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1419225</xdr:colOff>
      <xdr:row>1</xdr:row>
      <xdr:rowOff>9526</xdr:rowOff>
    </xdr:to>
    <xdr:pic>
      <xdr:nvPicPr>
        <xdr:cNvPr id="2" name="Obraz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128" t="25791" r="4167" b="31242"/>
        <a:stretch/>
      </xdr:blipFill>
      <xdr:spPr bwMode="auto">
        <a:xfrm>
          <a:off x="0" y="1"/>
          <a:ext cx="1866900" cy="666750"/>
        </a:xfrm>
        <a:prstGeom prst="rect">
          <a:avLst/>
        </a:prstGeom>
        <a:ln>
          <a:noFill/>
        </a:ln>
        <a:extLst>
          <a:ext uri="{53640926-AAD7-44D8-BBD7-CCE9431645EC}">
            <a14:shadowObscured xmlns:a14="http://schemas.microsoft.com/office/drawing/2010/main"/>
          </a:ext>
        </a:extLst>
      </xdr:spPr>
    </xdr:pic>
    <xdr:clientData/>
  </xdr:twoCellAnchor>
  <xdr:twoCellAnchor>
    <xdr:from>
      <xdr:col>2</xdr:col>
      <xdr:colOff>535781</xdr:colOff>
      <xdr:row>5</xdr:row>
      <xdr:rowOff>25572</xdr:rowOff>
    </xdr:from>
    <xdr:to>
      <xdr:col>8</xdr:col>
      <xdr:colOff>433306</xdr:colOff>
      <xdr:row>10</xdr:row>
      <xdr:rowOff>120470</xdr:rowOff>
    </xdr:to>
    <xdr:sp macro="" textlink="">
      <xdr:nvSpPr>
        <xdr:cNvPr id="4" name="pole tekstowe 3"/>
        <xdr:cNvSpPr txBox="1"/>
      </xdr:nvSpPr>
      <xdr:spPr>
        <a:xfrm rot="20406511">
          <a:off x="2774156" y="1573385"/>
          <a:ext cx="9434431" cy="1059304"/>
        </a:xfrm>
        <a:prstGeom prst="rect">
          <a:avLst/>
        </a:prstGeom>
        <a:noFill/>
        <a:ln w="9525" cap="rnd" cmpd="sng">
          <a:noFill/>
        </a:ln>
        <a:effectLst>
          <a:softEdge rad="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pl-PL" sz="4000">
              <a:solidFill>
                <a:schemeClr val="bg1">
                  <a:lumMod val="50000"/>
                  <a:alpha val="50000"/>
                </a:schemeClr>
              </a:solidFill>
              <a:latin typeface="+mn-lt"/>
            </a:rPr>
            <a:t>Przykładowy</a:t>
          </a:r>
          <a:r>
            <a:rPr lang="pl-PL" sz="4000" baseline="0">
              <a:solidFill>
                <a:schemeClr val="bg1">
                  <a:lumMod val="50000"/>
                  <a:alpha val="50000"/>
                </a:schemeClr>
              </a:solidFill>
              <a:latin typeface="+mn-lt"/>
            </a:rPr>
            <a:t> widok zakładki z częścią danych </a:t>
          </a:r>
          <a:endParaRPr lang="pl-PL" sz="4000">
            <a:solidFill>
              <a:schemeClr val="bg1">
                <a:lumMod val="50000"/>
                <a:alpha val="50000"/>
              </a:schemeClr>
            </a:solidFill>
            <a:latin typeface="+mn-l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1085850</xdr:colOff>
      <xdr:row>1</xdr:row>
      <xdr:rowOff>28575</xdr:rowOff>
    </xdr:to>
    <xdr:pic>
      <xdr:nvPicPr>
        <xdr:cNvPr id="2" name="Obraz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128" t="25791" r="4167" b="31242"/>
        <a:stretch/>
      </xdr:blipFill>
      <xdr:spPr bwMode="auto">
        <a:xfrm>
          <a:off x="0" y="0"/>
          <a:ext cx="1533525" cy="609600"/>
        </a:xfrm>
        <a:prstGeom prst="rect">
          <a:avLst/>
        </a:prstGeom>
        <a:ln>
          <a:noFill/>
        </a:ln>
        <a:extLst>
          <a:ext uri="{53640926-AAD7-44D8-BBD7-CCE9431645EC}">
            <a14:shadowObscured xmlns:a14="http://schemas.microsoft.com/office/drawing/2010/main"/>
          </a:ext>
        </a:extLst>
      </xdr:spPr>
    </xdr:pic>
    <xdr:clientData/>
  </xdr:twoCellAnchor>
  <xdr:twoCellAnchor>
    <xdr:from>
      <xdr:col>2</xdr:col>
      <xdr:colOff>1492251</xdr:colOff>
      <xdr:row>5</xdr:row>
      <xdr:rowOff>91719</xdr:rowOff>
    </xdr:from>
    <xdr:to>
      <xdr:col>8</xdr:col>
      <xdr:colOff>1571015</xdr:colOff>
      <xdr:row>9</xdr:row>
      <xdr:rowOff>198523</xdr:rowOff>
    </xdr:to>
    <xdr:sp macro="" textlink="">
      <xdr:nvSpPr>
        <xdr:cNvPr id="3" name="pole tekstowe 2"/>
        <xdr:cNvSpPr txBox="1"/>
      </xdr:nvSpPr>
      <xdr:spPr>
        <a:xfrm rot="20406511">
          <a:off x="3725334" y="1573386"/>
          <a:ext cx="9434431" cy="1059304"/>
        </a:xfrm>
        <a:prstGeom prst="rect">
          <a:avLst/>
        </a:prstGeom>
        <a:noFill/>
        <a:ln w="9525" cap="rnd" cmpd="sng">
          <a:noFill/>
        </a:ln>
        <a:effectLst>
          <a:softEdge rad="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pl-PL" sz="4000">
              <a:solidFill>
                <a:schemeClr val="bg1">
                  <a:lumMod val="50000"/>
                  <a:alpha val="50000"/>
                </a:schemeClr>
              </a:solidFill>
              <a:latin typeface="+mn-lt"/>
            </a:rPr>
            <a:t>Przykładowy</a:t>
          </a:r>
          <a:r>
            <a:rPr lang="pl-PL" sz="4000" baseline="0">
              <a:solidFill>
                <a:schemeClr val="bg1">
                  <a:lumMod val="50000"/>
                  <a:alpha val="50000"/>
                </a:schemeClr>
              </a:solidFill>
              <a:latin typeface="+mn-lt"/>
            </a:rPr>
            <a:t> widok zakładki z częścią danych </a:t>
          </a:r>
          <a:endParaRPr lang="pl-PL" sz="4000">
            <a:solidFill>
              <a:schemeClr val="bg1">
                <a:lumMod val="50000"/>
                <a:alpha val="50000"/>
              </a:schemeClr>
            </a:solidFill>
            <a:latin typeface="+mn-l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1238250</xdr:colOff>
      <xdr:row>1</xdr:row>
      <xdr:rowOff>9525</xdr:rowOff>
    </xdr:to>
    <xdr:pic>
      <xdr:nvPicPr>
        <xdr:cNvPr id="2" name="Obraz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128" t="25791" r="4167" b="31242"/>
        <a:stretch/>
      </xdr:blipFill>
      <xdr:spPr bwMode="auto">
        <a:xfrm>
          <a:off x="0" y="0"/>
          <a:ext cx="1685925" cy="619125"/>
        </a:xfrm>
        <a:prstGeom prst="rect">
          <a:avLst/>
        </a:prstGeom>
        <a:ln>
          <a:noFill/>
        </a:ln>
        <a:extLst>
          <a:ext uri="{53640926-AAD7-44D8-BBD7-CCE9431645EC}">
            <a14:shadowObscured xmlns:a14="http://schemas.microsoft.com/office/drawing/2010/main"/>
          </a:ext>
        </a:extLst>
      </xdr:spPr>
    </xdr:pic>
    <xdr:clientData/>
  </xdr:twoCellAnchor>
  <xdr:twoCellAnchor>
    <xdr:from>
      <xdr:col>3</xdr:col>
      <xdr:colOff>353787</xdr:colOff>
      <xdr:row>2</xdr:row>
      <xdr:rowOff>471206</xdr:rowOff>
    </xdr:from>
    <xdr:to>
      <xdr:col>11</xdr:col>
      <xdr:colOff>127147</xdr:colOff>
      <xdr:row>8</xdr:row>
      <xdr:rowOff>6510</xdr:rowOff>
    </xdr:to>
    <xdr:sp macro="" textlink="">
      <xdr:nvSpPr>
        <xdr:cNvPr id="3" name="pole tekstowe 2"/>
        <xdr:cNvSpPr txBox="1"/>
      </xdr:nvSpPr>
      <xdr:spPr>
        <a:xfrm rot="20406511">
          <a:off x="4517573" y="1573385"/>
          <a:ext cx="9434431" cy="1059304"/>
        </a:xfrm>
        <a:prstGeom prst="rect">
          <a:avLst/>
        </a:prstGeom>
        <a:noFill/>
        <a:ln w="9525" cap="rnd" cmpd="sng">
          <a:noFill/>
        </a:ln>
        <a:effectLst>
          <a:softEdge rad="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pl-PL" sz="4000">
              <a:solidFill>
                <a:schemeClr val="bg1">
                  <a:lumMod val="50000"/>
                  <a:alpha val="50000"/>
                </a:schemeClr>
              </a:solidFill>
              <a:latin typeface="+mn-lt"/>
            </a:rPr>
            <a:t>Przykładowy</a:t>
          </a:r>
          <a:r>
            <a:rPr lang="pl-PL" sz="4000" baseline="0">
              <a:solidFill>
                <a:schemeClr val="bg1">
                  <a:lumMod val="50000"/>
                  <a:alpha val="50000"/>
                </a:schemeClr>
              </a:solidFill>
              <a:latin typeface="+mn-lt"/>
            </a:rPr>
            <a:t> widok zakładki z częścią danych </a:t>
          </a:r>
          <a:endParaRPr lang="pl-PL" sz="4000">
            <a:solidFill>
              <a:schemeClr val="bg1">
                <a:lumMod val="50000"/>
                <a:alpha val="50000"/>
              </a:schemeClr>
            </a:solidFill>
            <a:latin typeface="+mn-lt"/>
          </a:endParaRP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5293</xdr:rowOff>
    </xdr:from>
    <xdr:to>
      <xdr:col>2</xdr:col>
      <xdr:colOff>1079500</xdr:colOff>
      <xdr:row>3</xdr:row>
      <xdr:rowOff>370416</xdr:rowOff>
    </xdr:to>
    <xdr:pic>
      <xdr:nvPicPr>
        <xdr:cNvPr id="2" name="Obraz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128" t="25791" r="4167" b="31242"/>
        <a:stretch/>
      </xdr:blipFill>
      <xdr:spPr bwMode="auto">
        <a:xfrm>
          <a:off x="0" y="5293"/>
          <a:ext cx="3164417" cy="1116540"/>
        </a:xfrm>
        <a:prstGeom prst="rect">
          <a:avLst/>
        </a:prstGeom>
        <a:ln>
          <a:noFill/>
        </a:ln>
        <a:extLst>
          <a:ext uri="{53640926-AAD7-44D8-BBD7-CCE9431645EC}">
            <a14:shadowObscured xmlns:a14="http://schemas.microsoft.com/office/drawing/2010/main"/>
          </a:ext>
        </a:extLst>
      </xdr:spPr>
    </xdr:pic>
    <xdr:clientData/>
  </xdr:twoCellAnchor>
  <xdr:twoCellAnchor>
    <xdr:from>
      <xdr:col>2</xdr:col>
      <xdr:colOff>317687</xdr:colOff>
      <xdr:row>7</xdr:row>
      <xdr:rowOff>514465</xdr:rowOff>
    </xdr:from>
    <xdr:to>
      <xdr:col>18</xdr:col>
      <xdr:colOff>683123</xdr:colOff>
      <xdr:row>9</xdr:row>
      <xdr:rowOff>423619</xdr:rowOff>
    </xdr:to>
    <xdr:sp macro="" textlink="">
      <xdr:nvSpPr>
        <xdr:cNvPr id="4" name="pole tekstowe 3"/>
        <xdr:cNvSpPr txBox="1"/>
      </xdr:nvSpPr>
      <xdr:spPr>
        <a:xfrm rot="20406511">
          <a:off x="2402604" y="3287298"/>
          <a:ext cx="17849102" cy="1105071"/>
        </a:xfrm>
        <a:prstGeom prst="rect">
          <a:avLst/>
        </a:prstGeom>
        <a:noFill/>
        <a:ln w="9525" cap="rnd" cmpd="sng">
          <a:noFill/>
        </a:ln>
        <a:effectLst>
          <a:softEdge rad="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pl-PL" sz="7200">
              <a:solidFill>
                <a:schemeClr val="bg1">
                  <a:lumMod val="50000"/>
                  <a:alpha val="50000"/>
                </a:schemeClr>
              </a:solidFill>
              <a:latin typeface="+mn-lt"/>
            </a:rPr>
            <a:t>Przykładowy</a:t>
          </a:r>
          <a:r>
            <a:rPr lang="pl-PL" sz="7200" baseline="0">
              <a:solidFill>
                <a:schemeClr val="bg1">
                  <a:lumMod val="50000"/>
                  <a:alpha val="50000"/>
                </a:schemeClr>
              </a:solidFill>
              <a:latin typeface="+mn-lt"/>
            </a:rPr>
            <a:t> widok zakładki z częścią danych </a:t>
          </a:r>
          <a:endParaRPr lang="pl-PL" sz="7200">
            <a:solidFill>
              <a:schemeClr val="bg1">
                <a:lumMod val="50000"/>
                <a:alpha val="50000"/>
              </a:schemeClr>
            </a:solidFill>
            <a:latin typeface="+mn-l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1440654</xdr:colOff>
      <xdr:row>25</xdr:row>
      <xdr:rowOff>107157</xdr:rowOff>
    </xdr:from>
    <xdr:to>
      <xdr:col>13</xdr:col>
      <xdr:colOff>11904</xdr:colOff>
      <xdr:row>46</xdr:row>
      <xdr:rowOff>130968</xdr:rowOff>
    </xdr:to>
    <xdr:graphicFrame macro="">
      <xdr:nvGraphicFramePr>
        <xdr:cNvPr id="2" name="Wykre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13</xdr:col>
      <xdr:colOff>530680</xdr:colOff>
      <xdr:row>0</xdr:row>
      <xdr:rowOff>122466</xdr:rowOff>
    </xdr:from>
    <xdr:ext cx="2265589" cy="823232"/>
    <xdr:pic>
      <xdr:nvPicPr>
        <xdr:cNvPr id="3" name="Obraz 2"/>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t="25791" r="4167" b="31242"/>
        <a:stretch/>
      </xdr:blipFill>
      <xdr:spPr bwMode="auto">
        <a:xfrm>
          <a:off x="12722680" y="122466"/>
          <a:ext cx="2265589" cy="823232"/>
        </a:xfrm>
        <a:prstGeom prst="rect">
          <a:avLst/>
        </a:prstGeom>
        <a:ln>
          <a:noFill/>
        </a:ln>
        <a:extLst>
          <a:ext uri="{53640926-AAD7-44D8-BBD7-CCE9431645EC}">
            <a14:shadowObscured xmlns:a14="http://schemas.microsoft.com/office/drawing/2010/main"/>
          </a:ext>
        </a:extLst>
      </xdr:spPr>
    </xdr:pic>
    <xdr:clientData/>
  </xdr:oneCellAnchor>
  <xdr:twoCellAnchor>
    <xdr:from>
      <xdr:col>4</xdr:col>
      <xdr:colOff>1047750</xdr:colOff>
      <xdr:row>3</xdr:row>
      <xdr:rowOff>172507</xdr:rowOff>
    </xdr:from>
    <xdr:to>
      <xdr:col>15</xdr:col>
      <xdr:colOff>23812</xdr:colOff>
      <xdr:row>25</xdr:row>
      <xdr:rowOff>35719</xdr:rowOff>
    </xdr:to>
    <xdr:graphicFrame macro="">
      <xdr:nvGraphicFramePr>
        <xdr:cNvPr id="4" name="Wykre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59531</xdr:colOff>
      <xdr:row>48</xdr:row>
      <xdr:rowOff>122631</xdr:rowOff>
    </xdr:from>
    <xdr:to>
      <xdr:col>16</xdr:col>
      <xdr:colOff>392906</xdr:colOff>
      <xdr:row>55</xdr:row>
      <xdr:rowOff>95249</xdr:rowOff>
    </xdr:to>
    <xdr:graphicFrame macro="">
      <xdr:nvGraphicFramePr>
        <xdr:cNvPr id="5" name="Wykres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534</xdr:colOff>
      <xdr:row>32</xdr:row>
      <xdr:rowOff>12027</xdr:rowOff>
    </xdr:from>
    <xdr:to>
      <xdr:col>18</xdr:col>
      <xdr:colOff>56296</xdr:colOff>
      <xdr:row>38</xdr:row>
      <xdr:rowOff>96536</xdr:rowOff>
    </xdr:to>
    <xdr:sp macro="" textlink="">
      <xdr:nvSpPr>
        <xdr:cNvPr id="6" name="pole tekstowe 5"/>
        <xdr:cNvSpPr txBox="1"/>
      </xdr:nvSpPr>
      <xdr:spPr>
        <a:xfrm rot="20406511">
          <a:off x="1191159" y="7489152"/>
          <a:ext cx="14843325" cy="1227509"/>
        </a:xfrm>
        <a:prstGeom prst="rect">
          <a:avLst/>
        </a:prstGeom>
        <a:noFill/>
        <a:ln w="9525" cap="rnd" cmpd="sng">
          <a:noFill/>
        </a:ln>
        <a:effectLst>
          <a:softEdge rad="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pl-PL" sz="6000">
              <a:solidFill>
                <a:schemeClr val="bg1">
                  <a:lumMod val="50000"/>
                  <a:alpha val="50000"/>
                </a:schemeClr>
              </a:solidFill>
              <a:latin typeface="+mn-lt"/>
            </a:rPr>
            <a:t>Przykładowy</a:t>
          </a:r>
          <a:r>
            <a:rPr lang="pl-PL" sz="6000" baseline="0">
              <a:solidFill>
                <a:schemeClr val="bg1">
                  <a:lumMod val="50000"/>
                  <a:alpha val="50000"/>
                </a:schemeClr>
              </a:solidFill>
              <a:latin typeface="+mn-lt"/>
            </a:rPr>
            <a:t> widok zakładki z częścią danych </a:t>
          </a:r>
          <a:endParaRPr lang="pl-PL" sz="6000">
            <a:solidFill>
              <a:schemeClr val="bg1">
                <a:lumMod val="50000"/>
                <a:alpha val="50000"/>
              </a:schemeClr>
            </a:solidFill>
            <a:latin typeface="+mn-l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1628775</xdr:colOff>
      <xdr:row>0</xdr:row>
      <xdr:rowOff>971550</xdr:rowOff>
    </xdr:to>
    <xdr:pic>
      <xdr:nvPicPr>
        <xdr:cNvPr id="2" name="Obraz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128" t="25791" r="4167" b="31242"/>
        <a:stretch/>
      </xdr:blipFill>
      <xdr:spPr bwMode="auto">
        <a:xfrm>
          <a:off x="0" y="38100"/>
          <a:ext cx="2428875" cy="933450"/>
        </a:xfrm>
        <a:prstGeom prst="rect">
          <a:avLst/>
        </a:prstGeom>
        <a:ln>
          <a:noFill/>
        </a:ln>
        <a:extLst>
          <a:ext uri="{53640926-AAD7-44D8-BBD7-CCE9431645EC}">
            <a14:shadowObscured xmlns:a14="http://schemas.microsoft.com/office/drawing/2010/main"/>
          </a:ext>
        </a:extLst>
      </xdr:spPr>
    </xdr:pic>
    <xdr:clientData/>
  </xdr:twoCellAnchor>
  <xdr:oneCellAnchor>
    <xdr:from>
      <xdr:col>0</xdr:col>
      <xdr:colOff>7482</xdr:colOff>
      <xdr:row>12</xdr:row>
      <xdr:rowOff>181095</xdr:rowOff>
    </xdr:from>
    <xdr:ext cx="24232706" cy="1125501"/>
    <xdr:sp macro="" textlink="">
      <xdr:nvSpPr>
        <xdr:cNvPr id="3" name="pole tekstowe 2"/>
        <xdr:cNvSpPr txBox="1"/>
      </xdr:nvSpPr>
      <xdr:spPr>
        <a:xfrm rot="21336173">
          <a:off x="7482" y="3286245"/>
          <a:ext cx="24232706" cy="1125501"/>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pl-PL" sz="6600" b="0">
              <a:ln>
                <a:solidFill>
                  <a:schemeClr val="bg1">
                    <a:lumMod val="85000"/>
                  </a:schemeClr>
                </a:solidFill>
              </a:ln>
              <a:solidFill>
                <a:schemeClr val="bg1">
                  <a:lumMod val="50000"/>
                </a:schemeClr>
              </a:solidFill>
            </a:rPr>
            <a:t>Przykładowy widok zakładki z częścią danych</a:t>
          </a:r>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6</xdr:col>
      <xdr:colOff>66674</xdr:colOff>
      <xdr:row>3</xdr:row>
      <xdr:rowOff>71436</xdr:rowOff>
    </xdr:from>
    <xdr:to>
      <xdr:col>16</xdr:col>
      <xdr:colOff>533400</xdr:colOff>
      <xdr:row>19</xdr:row>
      <xdr:rowOff>133350</xdr:rowOff>
    </xdr:to>
    <xdr:graphicFrame macro="">
      <xdr:nvGraphicFramePr>
        <xdr:cNvPr id="2" name="Wykre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619125</xdr:colOff>
      <xdr:row>0</xdr:row>
      <xdr:rowOff>123825</xdr:rowOff>
    </xdr:from>
    <xdr:to>
      <xdr:col>17</xdr:col>
      <xdr:colOff>400050</xdr:colOff>
      <xdr:row>3</xdr:row>
      <xdr:rowOff>28575</xdr:rowOff>
    </xdr:to>
    <xdr:pic>
      <xdr:nvPicPr>
        <xdr:cNvPr id="3" name="Obraz 2"/>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t="25791" r="4167" b="31242"/>
        <a:stretch/>
      </xdr:blipFill>
      <xdr:spPr bwMode="auto">
        <a:xfrm>
          <a:off x="10296525" y="123825"/>
          <a:ext cx="2085975" cy="866775"/>
        </a:xfrm>
        <a:prstGeom prst="rect">
          <a:avLst/>
        </a:prstGeom>
        <a:ln>
          <a:noFill/>
        </a:ln>
        <a:extLst>
          <a:ext uri="{53640926-AAD7-44D8-BBD7-CCE9431645EC}">
            <a14:shadowObscured xmlns:a14="http://schemas.microsoft.com/office/drawing/2010/main"/>
          </a:ext>
        </a:extLst>
      </xdr:spPr>
    </xdr:pic>
    <xdr:clientData/>
  </xdr:twoCellAnchor>
  <xdr:twoCellAnchor>
    <xdr:from>
      <xdr:col>6</xdr:col>
      <xdr:colOff>19050</xdr:colOff>
      <xdr:row>18</xdr:row>
      <xdr:rowOff>93209</xdr:rowOff>
    </xdr:from>
    <xdr:to>
      <xdr:col>16</xdr:col>
      <xdr:colOff>545647</xdr:colOff>
      <xdr:row>35</xdr:row>
      <xdr:rowOff>59873</xdr:rowOff>
    </xdr:to>
    <xdr:graphicFrame macro="">
      <xdr:nvGraphicFramePr>
        <xdr:cNvPr id="4" name="Wykre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114301</xdr:colOff>
      <xdr:row>38</xdr:row>
      <xdr:rowOff>33337</xdr:rowOff>
    </xdr:from>
    <xdr:to>
      <xdr:col>9</xdr:col>
      <xdr:colOff>657225</xdr:colOff>
      <xdr:row>53</xdr:row>
      <xdr:rowOff>133350</xdr:rowOff>
    </xdr:to>
    <xdr:graphicFrame macro="">
      <xdr:nvGraphicFramePr>
        <xdr:cNvPr id="5" name="Wykres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161924</xdr:colOff>
      <xdr:row>54</xdr:row>
      <xdr:rowOff>109536</xdr:rowOff>
    </xdr:from>
    <xdr:to>
      <xdr:col>9</xdr:col>
      <xdr:colOff>742950</xdr:colOff>
      <xdr:row>71</xdr:row>
      <xdr:rowOff>85725</xdr:rowOff>
    </xdr:to>
    <xdr:graphicFrame macro="">
      <xdr:nvGraphicFramePr>
        <xdr:cNvPr id="6" name="Wykres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oneCellAnchor>
    <xdr:from>
      <xdr:col>7</xdr:col>
      <xdr:colOff>42899</xdr:colOff>
      <xdr:row>0</xdr:row>
      <xdr:rowOff>0</xdr:rowOff>
    </xdr:from>
    <xdr:ext cx="1125501" cy="15431985"/>
    <xdr:sp macro="" textlink="">
      <xdr:nvSpPr>
        <xdr:cNvPr id="7" name="pole tekstowe 6"/>
        <xdr:cNvSpPr txBox="1"/>
      </xdr:nvSpPr>
      <xdr:spPr>
        <a:xfrm rot="18865956">
          <a:off x="-1700143" y="7153242"/>
          <a:ext cx="15431985" cy="1125501"/>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pl-PL" sz="6600" b="0">
              <a:ln>
                <a:solidFill>
                  <a:schemeClr val="bg1">
                    <a:lumMod val="85000"/>
                  </a:schemeClr>
                </a:solidFill>
              </a:ln>
              <a:solidFill>
                <a:schemeClr val="bg1">
                  <a:lumMod val="50000"/>
                </a:schemeClr>
              </a:solidFill>
            </a:rPr>
            <a:t>Przykładowy widok zakładki z częścią danych</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371474</xdr:colOff>
      <xdr:row>0</xdr:row>
      <xdr:rowOff>142876</xdr:rowOff>
    </xdr:from>
    <xdr:ext cx="1800225" cy="704850"/>
    <xdr:pic>
      <xdr:nvPicPr>
        <xdr:cNvPr id="2" name="Obraz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128" t="25791" r="4167" b="31242"/>
        <a:stretch/>
      </xdr:blipFill>
      <xdr:spPr bwMode="auto">
        <a:xfrm>
          <a:off x="8639174" y="142876"/>
          <a:ext cx="1800225" cy="704850"/>
        </a:xfrm>
        <a:prstGeom prst="rect">
          <a:avLst/>
        </a:prstGeom>
        <a:ln>
          <a:noFill/>
        </a:ln>
        <a:extLst>
          <a:ext uri="{53640926-AAD7-44D8-BBD7-CCE9431645EC}">
            <a14:shadowObscured xmlns:a14="http://schemas.microsoft.com/office/drawing/2010/main"/>
          </a:ext>
        </a:extLst>
      </xdr:spPr>
    </xdr:pic>
    <xdr:clientData/>
  </xdr:oneCellAnchor>
  <xdr:twoCellAnchor>
    <xdr:from>
      <xdr:col>0</xdr:col>
      <xdr:colOff>533400</xdr:colOff>
      <xdr:row>9</xdr:row>
      <xdr:rowOff>28574</xdr:rowOff>
    </xdr:from>
    <xdr:to>
      <xdr:col>14</xdr:col>
      <xdr:colOff>480931</xdr:colOff>
      <xdr:row>14</xdr:row>
      <xdr:rowOff>87753</xdr:rowOff>
    </xdr:to>
    <xdr:sp macro="" textlink="">
      <xdr:nvSpPr>
        <xdr:cNvPr id="3" name="pole tekstowe 2"/>
        <xdr:cNvSpPr txBox="1"/>
      </xdr:nvSpPr>
      <xdr:spPr>
        <a:xfrm rot="20406511">
          <a:off x="533400" y="2028824"/>
          <a:ext cx="9434431" cy="1059304"/>
        </a:xfrm>
        <a:prstGeom prst="rect">
          <a:avLst/>
        </a:prstGeom>
        <a:noFill/>
        <a:ln w="9525" cap="rnd" cmpd="sng">
          <a:noFill/>
        </a:ln>
        <a:effectLst>
          <a:softEdge rad="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pl-PL" sz="4000">
              <a:solidFill>
                <a:schemeClr val="bg1">
                  <a:lumMod val="50000"/>
                  <a:alpha val="50000"/>
                </a:schemeClr>
              </a:solidFill>
              <a:latin typeface="+mn-lt"/>
            </a:rPr>
            <a:t>Przykładowy</a:t>
          </a:r>
          <a:r>
            <a:rPr lang="pl-PL" sz="4000" baseline="0">
              <a:solidFill>
                <a:schemeClr val="bg1">
                  <a:lumMod val="50000"/>
                  <a:alpha val="50000"/>
                </a:schemeClr>
              </a:solidFill>
              <a:latin typeface="+mn-lt"/>
            </a:rPr>
            <a:t> widok zakładki z częścią danych </a:t>
          </a:r>
          <a:endParaRPr lang="pl-PL" sz="4000">
            <a:solidFill>
              <a:schemeClr val="bg1">
                <a:lumMod val="50000"/>
                <a:alpha val="50000"/>
              </a:schemeClr>
            </a:solidFill>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346981</xdr:colOff>
      <xdr:row>0</xdr:row>
      <xdr:rowOff>194582</xdr:rowOff>
    </xdr:from>
    <xdr:to>
      <xdr:col>21</xdr:col>
      <xdr:colOff>466725</xdr:colOff>
      <xdr:row>3</xdr:row>
      <xdr:rowOff>19050</xdr:rowOff>
    </xdr:to>
    <xdr:pic>
      <xdr:nvPicPr>
        <xdr:cNvPr id="5" name="Obraz 4"/>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128" t="25791" r="4167" b="31242"/>
        <a:stretch/>
      </xdr:blipFill>
      <xdr:spPr bwMode="auto">
        <a:xfrm>
          <a:off x="11072131" y="194582"/>
          <a:ext cx="1948544" cy="710293"/>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107156</xdr:colOff>
      <xdr:row>5</xdr:row>
      <xdr:rowOff>107158</xdr:rowOff>
    </xdr:from>
    <xdr:to>
      <xdr:col>4</xdr:col>
      <xdr:colOff>212165</xdr:colOff>
      <xdr:row>7</xdr:row>
      <xdr:rowOff>135790</xdr:rowOff>
    </xdr:to>
    <xdr:pic>
      <xdr:nvPicPr>
        <xdr:cNvPr id="7" name="Obraz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4375" y="1369221"/>
          <a:ext cx="1676634" cy="409632"/>
        </a:xfrm>
        <a:prstGeom prst="rect">
          <a:avLst/>
        </a:prstGeom>
      </xdr:spPr>
    </xdr:pic>
    <xdr:clientData/>
  </xdr:twoCellAnchor>
  <xdr:twoCellAnchor editAs="oneCell">
    <xdr:from>
      <xdr:col>5</xdr:col>
      <xdr:colOff>107156</xdr:colOff>
      <xdr:row>3</xdr:row>
      <xdr:rowOff>107158</xdr:rowOff>
    </xdr:from>
    <xdr:to>
      <xdr:col>20</xdr:col>
      <xdr:colOff>122685</xdr:colOff>
      <xdr:row>49</xdr:row>
      <xdr:rowOff>87016</xdr:rowOff>
    </xdr:to>
    <xdr:pic>
      <xdr:nvPicPr>
        <xdr:cNvPr id="3" name="Obraz 2">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2893219" y="988221"/>
          <a:ext cx="9123810" cy="8742858"/>
        </a:xfrm>
        <a:prstGeom prst="rect">
          <a:avLst/>
        </a:prstGeom>
      </xdr:spPr>
    </xdr:pic>
    <xdr:clientData/>
  </xdr:twoCellAnchor>
  <xdr:twoCellAnchor editAs="oneCell">
    <xdr:from>
      <xdr:col>1</xdr:col>
      <xdr:colOff>95249</xdr:colOff>
      <xdr:row>7</xdr:row>
      <xdr:rowOff>130969</xdr:rowOff>
    </xdr:from>
    <xdr:to>
      <xdr:col>4</xdr:col>
      <xdr:colOff>590291</xdr:colOff>
      <xdr:row>31</xdr:row>
      <xdr:rowOff>111350</xdr:rowOff>
    </xdr:to>
    <xdr:pic>
      <xdr:nvPicPr>
        <xdr:cNvPr id="4" name="Obraz 3"/>
        <xdr:cNvPicPr>
          <a:picLocks noChangeAspect="1"/>
        </xdr:cNvPicPr>
      </xdr:nvPicPr>
      <xdr:blipFill>
        <a:blip xmlns:r="http://schemas.openxmlformats.org/officeDocument/2006/relationships" r:embed="rId5"/>
        <a:stretch>
          <a:fillRect/>
        </a:stretch>
      </xdr:blipFill>
      <xdr:spPr>
        <a:xfrm>
          <a:off x="702468" y="1774032"/>
          <a:ext cx="2066667" cy="4552381"/>
        </a:xfrm>
        <a:prstGeom prst="rect">
          <a:avLst/>
        </a:prstGeom>
      </xdr:spPr>
    </xdr:pic>
    <xdr:clientData/>
  </xdr:twoCellAnchor>
  <xdr:twoCellAnchor>
    <xdr:from>
      <xdr:col>0</xdr:col>
      <xdr:colOff>409488</xdr:colOff>
      <xdr:row>20</xdr:row>
      <xdr:rowOff>108030</xdr:rowOff>
    </xdr:from>
    <xdr:to>
      <xdr:col>21</xdr:col>
      <xdr:colOff>254563</xdr:colOff>
      <xdr:row>31</xdr:row>
      <xdr:rowOff>143409</xdr:rowOff>
    </xdr:to>
    <xdr:sp macro="" textlink="">
      <xdr:nvSpPr>
        <xdr:cNvPr id="10" name="pole tekstowe 9"/>
        <xdr:cNvSpPr txBox="1"/>
      </xdr:nvSpPr>
      <xdr:spPr>
        <a:xfrm rot="20406511">
          <a:off x="409488" y="4227593"/>
          <a:ext cx="12346638" cy="2130879"/>
        </a:xfrm>
        <a:prstGeom prst="rect">
          <a:avLst/>
        </a:prstGeom>
        <a:noFill/>
        <a:ln w="9525" cap="rnd" cmpd="sng">
          <a:noFill/>
        </a:ln>
        <a:effectLst>
          <a:softEdge rad="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pl-PL" sz="4800">
              <a:solidFill>
                <a:schemeClr val="bg1">
                  <a:lumMod val="50000"/>
                  <a:alpha val="50000"/>
                </a:schemeClr>
              </a:solidFill>
              <a:latin typeface="+mn-lt"/>
            </a:rPr>
            <a:t>Przykładowy</a:t>
          </a:r>
          <a:r>
            <a:rPr lang="pl-PL" sz="4800" baseline="0">
              <a:solidFill>
                <a:schemeClr val="bg1">
                  <a:lumMod val="50000"/>
                  <a:alpha val="50000"/>
                </a:schemeClr>
              </a:solidFill>
              <a:latin typeface="+mn-lt"/>
            </a:rPr>
            <a:t> widok zakładki z częścią danych </a:t>
          </a:r>
          <a:endParaRPr lang="pl-PL" sz="4800">
            <a:solidFill>
              <a:schemeClr val="bg1">
                <a:lumMod val="50000"/>
                <a:alpha val="50000"/>
              </a:schemeClr>
            </a:solidFill>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587374</xdr:colOff>
      <xdr:row>74</xdr:row>
      <xdr:rowOff>129270</xdr:rowOff>
    </xdr:from>
    <xdr:to>
      <xdr:col>13</xdr:col>
      <xdr:colOff>830037</xdr:colOff>
      <xdr:row>102</xdr:row>
      <xdr:rowOff>40823</xdr:rowOff>
    </xdr:to>
    <xdr:graphicFrame macro="">
      <xdr:nvGraphicFramePr>
        <xdr:cNvPr id="2" name="Wykre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312964</xdr:colOff>
      <xdr:row>15</xdr:row>
      <xdr:rowOff>167822</xdr:rowOff>
    </xdr:from>
    <xdr:to>
      <xdr:col>14</xdr:col>
      <xdr:colOff>381000</xdr:colOff>
      <xdr:row>49</xdr:row>
      <xdr:rowOff>149679</xdr:rowOff>
    </xdr:to>
    <xdr:graphicFrame macro="">
      <xdr:nvGraphicFramePr>
        <xdr:cNvPr id="3" name="Wykre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523873</xdr:colOff>
      <xdr:row>15</xdr:row>
      <xdr:rowOff>190499</xdr:rowOff>
    </xdr:from>
    <xdr:to>
      <xdr:col>29</xdr:col>
      <xdr:colOff>440402</xdr:colOff>
      <xdr:row>50</xdr:row>
      <xdr:rowOff>27215</xdr:rowOff>
    </xdr:to>
    <xdr:graphicFrame macro="">
      <xdr:nvGraphicFramePr>
        <xdr:cNvPr id="4" name="Wykre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27</xdr:col>
      <xdr:colOff>313600</xdr:colOff>
      <xdr:row>0</xdr:row>
      <xdr:rowOff>266700</xdr:rowOff>
    </xdr:from>
    <xdr:to>
      <xdr:col>31</xdr:col>
      <xdr:colOff>109563</xdr:colOff>
      <xdr:row>5</xdr:row>
      <xdr:rowOff>57150</xdr:rowOff>
    </xdr:to>
    <xdr:pic>
      <xdr:nvPicPr>
        <xdr:cNvPr id="10" name="Obraz 9"/>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5128" t="25791" r="4167" b="31242"/>
        <a:stretch/>
      </xdr:blipFill>
      <xdr:spPr bwMode="auto">
        <a:xfrm>
          <a:off x="29079100" y="266700"/>
          <a:ext cx="3224963" cy="1085850"/>
        </a:xfrm>
        <a:prstGeom prst="rect">
          <a:avLst/>
        </a:prstGeom>
        <a:ln>
          <a:noFill/>
        </a:ln>
        <a:extLst>
          <a:ext uri="{53640926-AAD7-44D8-BBD7-CCE9431645EC}">
            <a14:shadowObscured xmlns:a14="http://schemas.microsoft.com/office/drawing/2010/main"/>
          </a:ext>
        </a:extLst>
      </xdr:spPr>
    </xdr:pic>
    <xdr:clientData/>
  </xdr:twoCellAnchor>
  <xdr:twoCellAnchor>
    <xdr:from>
      <xdr:col>16</xdr:col>
      <xdr:colOff>33072</xdr:colOff>
      <xdr:row>74</xdr:row>
      <xdr:rowOff>127000</xdr:rowOff>
    </xdr:from>
    <xdr:to>
      <xdr:col>28</xdr:col>
      <xdr:colOff>635000</xdr:colOff>
      <xdr:row>102</xdr:row>
      <xdr:rowOff>127000</xdr:rowOff>
    </xdr:to>
    <xdr:graphicFrame macro="">
      <xdr:nvGraphicFramePr>
        <xdr:cNvPr id="11" name="Wykres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285749</xdr:colOff>
      <xdr:row>109</xdr:row>
      <xdr:rowOff>95250</xdr:rowOff>
    </xdr:from>
    <xdr:to>
      <xdr:col>28</xdr:col>
      <xdr:colOff>1142999</xdr:colOff>
      <xdr:row>132</xdr:row>
      <xdr:rowOff>68036</xdr:rowOff>
    </xdr:to>
    <xdr:graphicFrame macro="">
      <xdr:nvGraphicFramePr>
        <xdr:cNvPr id="14" name="Wykres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259974</xdr:colOff>
      <xdr:row>44</xdr:row>
      <xdr:rowOff>57110</xdr:rowOff>
    </xdr:from>
    <xdr:to>
      <xdr:col>29</xdr:col>
      <xdr:colOff>330576</xdr:colOff>
      <xdr:row>71</xdr:row>
      <xdr:rowOff>114342</xdr:rowOff>
    </xdr:to>
    <xdr:sp macro="" textlink="">
      <xdr:nvSpPr>
        <xdr:cNvPr id="9" name="pole tekstowe 8"/>
        <xdr:cNvSpPr txBox="1"/>
      </xdr:nvSpPr>
      <xdr:spPr>
        <a:xfrm rot="20406511">
          <a:off x="259974" y="8972510"/>
          <a:ext cx="31045902" cy="5905582"/>
        </a:xfrm>
        <a:prstGeom prst="rect">
          <a:avLst/>
        </a:prstGeom>
        <a:noFill/>
        <a:ln w="9525" cap="rnd" cmpd="sng">
          <a:noFill/>
        </a:ln>
        <a:effectLst>
          <a:softEdge rad="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pl-PL" sz="11500">
              <a:solidFill>
                <a:schemeClr val="bg1">
                  <a:lumMod val="50000"/>
                  <a:alpha val="50000"/>
                </a:schemeClr>
              </a:solidFill>
              <a:latin typeface="+mn-lt"/>
            </a:rPr>
            <a:t>Przykładowy</a:t>
          </a:r>
          <a:r>
            <a:rPr lang="pl-PL" sz="11500" baseline="0">
              <a:solidFill>
                <a:schemeClr val="bg1">
                  <a:lumMod val="50000"/>
                  <a:alpha val="50000"/>
                </a:schemeClr>
              </a:solidFill>
              <a:latin typeface="+mn-lt"/>
            </a:rPr>
            <a:t> widok zakładki z częścią danych </a:t>
          </a:r>
          <a:endParaRPr lang="pl-PL" sz="11500">
            <a:solidFill>
              <a:schemeClr val="bg1">
                <a:lumMod val="50000"/>
                <a:alpha val="50000"/>
              </a:schemeClr>
            </a:solidFill>
            <a:latin typeface="+mn-l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654844</xdr:colOff>
      <xdr:row>65</xdr:row>
      <xdr:rowOff>20412</xdr:rowOff>
    </xdr:from>
    <xdr:to>
      <xdr:col>12</xdr:col>
      <xdr:colOff>829470</xdr:colOff>
      <xdr:row>96</xdr:row>
      <xdr:rowOff>52162</xdr:rowOff>
    </xdr:to>
    <xdr:graphicFrame macro="">
      <xdr:nvGraphicFramePr>
        <xdr:cNvPr id="11" name="Wykres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523120</xdr:colOff>
      <xdr:row>14</xdr:row>
      <xdr:rowOff>158750</xdr:rowOff>
    </xdr:from>
    <xdr:to>
      <xdr:col>15</xdr:col>
      <xdr:colOff>15875</xdr:colOff>
      <xdr:row>41</xdr:row>
      <xdr:rowOff>104321</xdr:rowOff>
    </xdr:to>
    <xdr:graphicFrame macro="">
      <xdr:nvGraphicFramePr>
        <xdr:cNvPr id="6" name="Wykres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738565</xdr:colOff>
      <xdr:row>14</xdr:row>
      <xdr:rowOff>142875</xdr:rowOff>
    </xdr:from>
    <xdr:to>
      <xdr:col>28</xdr:col>
      <xdr:colOff>84667</xdr:colOff>
      <xdr:row>41</xdr:row>
      <xdr:rowOff>0</xdr:rowOff>
    </xdr:to>
    <xdr:graphicFrame macro="">
      <xdr:nvGraphicFramePr>
        <xdr:cNvPr id="7" name="Wykres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28</xdr:col>
      <xdr:colOff>38100</xdr:colOff>
      <xdr:row>0</xdr:row>
      <xdr:rowOff>266700</xdr:rowOff>
    </xdr:from>
    <xdr:to>
      <xdr:col>30</xdr:col>
      <xdr:colOff>57149</xdr:colOff>
      <xdr:row>3</xdr:row>
      <xdr:rowOff>57150</xdr:rowOff>
    </xdr:to>
    <xdr:pic>
      <xdr:nvPicPr>
        <xdr:cNvPr id="13" name="Obraz 12"/>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7890" t="24071" r="22851" b="31918"/>
        <a:stretch/>
      </xdr:blipFill>
      <xdr:spPr bwMode="auto">
        <a:xfrm>
          <a:off x="28213050" y="266700"/>
          <a:ext cx="1733549" cy="1238250"/>
        </a:xfrm>
        <a:prstGeom prst="rect">
          <a:avLst/>
        </a:prstGeom>
        <a:ln>
          <a:noFill/>
        </a:ln>
        <a:extLst>
          <a:ext uri="{53640926-AAD7-44D8-BBD7-CCE9431645EC}">
            <a14:shadowObscured xmlns:a14="http://schemas.microsoft.com/office/drawing/2010/main"/>
          </a:ext>
        </a:extLst>
      </xdr:spPr>
    </xdr:pic>
    <xdr:clientData/>
  </xdr:twoCellAnchor>
  <xdr:twoCellAnchor>
    <xdr:from>
      <xdr:col>15</xdr:col>
      <xdr:colOff>80697</xdr:colOff>
      <xdr:row>67</xdr:row>
      <xdr:rowOff>100806</xdr:rowOff>
    </xdr:from>
    <xdr:to>
      <xdr:col>27</xdr:col>
      <xdr:colOff>476250</xdr:colOff>
      <xdr:row>94</xdr:row>
      <xdr:rowOff>79375</xdr:rowOff>
    </xdr:to>
    <xdr:graphicFrame macro="">
      <xdr:nvGraphicFramePr>
        <xdr:cNvPr id="3" name="Wykres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717177</xdr:colOff>
      <xdr:row>101</xdr:row>
      <xdr:rowOff>44824</xdr:rowOff>
    </xdr:from>
    <xdr:to>
      <xdr:col>29</xdr:col>
      <xdr:colOff>57150</xdr:colOff>
      <xdr:row>122</xdr:row>
      <xdr:rowOff>0</xdr:rowOff>
    </xdr:to>
    <xdr:graphicFrame macro="">
      <xdr:nvGraphicFramePr>
        <xdr:cNvPr id="10" name="Wykres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492849</xdr:colOff>
      <xdr:row>43</xdr:row>
      <xdr:rowOff>250848</xdr:rowOff>
    </xdr:from>
    <xdr:to>
      <xdr:col>29</xdr:col>
      <xdr:colOff>571246</xdr:colOff>
      <xdr:row>85</xdr:row>
      <xdr:rowOff>89015</xdr:rowOff>
    </xdr:to>
    <xdr:sp macro="" textlink="">
      <xdr:nvSpPr>
        <xdr:cNvPr id="15" name="pole tekstowe 14"/>
        <xdr:cNvSpPr txBox="1"/>
      </xdr:nvSpPr>
      <xdr:spPr>
        <a:xfrm rot="20406511">
          <a:off x="1826349" y="9566298"/>
          <a:ext cx="27872347" cy="8772617"/>
        </a:xfrm>
        <a:prstGeom prst="rect">
          <a:avLst/>
        </a:prstGeom>
        <a:noFill/>
        <a:ln w="9525" cap="rnd" cmpd="sng">
          <a:noFill/>
        </a:ln>
        <a:effectLst>
          <a:softEdge rad="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pl-PL" sz="11500">
              <a:solidFill>
                <a:schemeClr val="bg1">
                  <a:lumMod val="50000"/>
                  <a:alpha val="50000"/>
                </a:schemeClr>
              </a:solidFill>
              <a:latin typeface="+mn-lt"/>
            </a:rPr>
            <a:t>Przykładowy</a:t>
          </a:r>
          <a:r>
            <a:rPr lang="pl-PL" sz="11500" baseline="0">
              <a:solidFill>
                <a:schemeClr val="bg1">
                  <a:lumMod val="50000"/>
                  <a:alpha val="50000"/>
                </a:schemeClr>
              </a:solidFill>
              <a:latin typeface="+mn-lt"/>
            </a:rPr>
            <a:t> widok zakładki z częścią danych </a:t>
          </a:r>
          <a:endParaRPr lang="pl-PL" sz="11500">
            <a:solidFill>
              <a:schemeClr val="bg1">
                <a:lumMod val="50000"/>
                <a:alpha val="50000"/>
              </a:schemeClr>
            </a:solidFill>
            <a:latin typeface="+mn-l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523873</xdr:colOff>
      <xdr:row>57</xdr:row>
      <xdr:rowOff>166688</xdr:rowOff>
    </xdr:from>
    <xdr:to>
      <xdr:col>12</xdr:col>
      <xdr:colOff>619125</xdr:colOff>
      <xdr:row>79</xdr:row>
      <xdr:rowOff>11906</xdr:rowOff>
    </xdr:to>
    <xdr:graphicFrame macro="">
      <xdr:nvGraphicFramePr>
        <xdr:cNvPr id="8" name="Wykres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702467</xdr:colOff>
      <xdr:row>57</xdr:row>
      <xdr:rowOff>130968</xdr:rowOff>
    </xdr:from>
    <xdr:to>
      <xdr:col>25</xdr:col>
      <xdr:colOff>166686</xdr:colOff>
      <xdr:row>79</xdr:row>
      <xdr:rowOff>11905</xdr:rowOff>
    </xdr:to>
    <xdr:graphicFrame macro="">
      <xdr:nvGraphicFramePr>
        <xdr:cNvPr id="9" name="Wykres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816426</xdr:colOff>
      <xdr:row>137</xdr:row>
      <xdr:rowOff>43542</xdr:rowOff>
    </xdr:from>
    <xdr:to>
      <xdr:col>19</xdr:col>
      <xdr:colOff>190499</xdr:colOff>
      <xdr:row>165</xdr:row>
      <xdr:rowOff>68036</xdr:rowOff>
    </xdr:to>
    <xdr:graphicFrame macro="">
      <xdr:nvGraphicFramePr>
        <xdr:cNvPr id="10" name="Wykres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23</xdr:col>
      <xdr:colOff>67468</xdr:colOff>
      <xdr:row>0</xdr:row>
      <xdr:rowOff>128699</xdr:rowOff>
    </xdr:from>
    <xdr:to>
      <xdr:col>26</xdr:col>
      <xdr:colOff>643505</xdr:colOff>
      <xdr:row>3</xdr:row>
      <xdr:rowOff>31750</xdr:rowOff>
    </xdr:to>
    <xdr:pic>
      <xdr:nvPicPr>
        <xdr:cNvPr id="14" name="Obraz 13"/>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5128" t="25791" r="4167" b="31242"/>
        <a:stretch/>
      </xdr:blipFill>
      <xdr:spPr bwMode="auto">
        <a:xfrm>
          <a:off x="25165843" y="128699"/>
          <a:ext cx="2719162" cy="934926"/>
        </a:xfrm>
        <a:prstGeom prst="rect">
          <a:avLst/>
        </a:prstGeom>
        <a:ln>
          <a:noFill/>
        </a:ln>
        <a:extLst>
          <a:ext uri="{53640926-AAD7-44D8-BBD7-CCE9431645EC}">
            <a14:shadowObscured xmlns:a14="http://schemas.microsoft.com/office/drawing/2010/main"/>
          </a:ext>
        </a:extLst>
      </xdr:spPr>
    </xdr:pic>
    <xdr:clientData/>
  </xdr:twoCellAnchor>
  <xdr:twoCellAnchor>
    <xdr:from>
      <xdr:col>1</xdr:col>
      <xdr:colOff>321469</xdr:colOff>
      <xdr:row>4</xdr:row>
      <xdr:rowOff>98820</xdr:rowOff>
    </xdr:from>
    <xdr:to>
      <xdr:col>10</xdr:col>
      <xdr:colOff>762000</xdr:colOff>
      <xdr:row>22</xdr:row>
      <xdr:rowOff>119063</xdr:rowOff>
    </xdr:to>
    <xdr:graphicFrame macro="">
      <xdr:nvGraphicFramePr>
        <xdr:cNvPr id="2" name="Wykres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547686</xdr:colOff>
      <xdr:row>3</xdr:row>
      <xdr:rowOff>134541</xdr:rowOff>
    </xdr:from>
    <xdr:to>
      <xdr:col>25</xdr:col>
      <xdr:colOff>23811</xdr:colOff>
      <xdr:row>22</xdr:row>
      <xdr:rowOff>23813</xdr:rowOff>
    </xdr:to>
    <xdr:graphicFrame macro="">
      <xdr:nvGraphicFramePr>
        <xdr:cNvPr id="15" name="Wykres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357186</xdr:colOff>
      <xdr:row>23</xdr:row>
      <xdr:rowOff>51195</xdr:rowOff>
    </xdr:from>
    <xdr:to>
      <xdr:col>10</xdr:col>
      <xdr:colOff>714374</xdr:colOff>
      <xdr:row>38</xdr:row>
      <xdr:rowOff>190499</xdr:rowOff>
    </xdr:to>
    <xdr:graphicFrame macro="">
      <xdr:nvGraphicFramePr>
        <xdr:cNvPr id="16" name="Wykres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428623</xdr:colOff>
      <xdr:row>24</xdr:row>
      <xdr:rowOff>15478</xdr:rowOff>
    </xdr:from>
    <xdr:to>
      <xdr:col>25</xdr:col>
      <xdr:colOff>107156</xdr:colOff>
      <xdr:row>39</xdr:row>
      <xdr:rowOff>35719</xdr:rowOff>
    </xdr:to>
    <xdr:graphicFrame macro="">
      <xdr:nvGraphicFramePr>
        <xdr:cNvPr id="17" name="Wykres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585107</xdr:colOff>
      <xdr:row>98</xdr:row>
      <xdr:rowOff>2</xdr:rowOff>
    </xdr:from>
    <xdr:to>
      <xdr:col>12</xdr:col>
      <xdr:colOff>752474</xdr:colOff>
      <xdr:row>123</xdr:row>
      <xdr:rowOff>122466</xdr:rowOff>
    </xdr:to>
    <xdr:graphicFrame macro="">
      <xdr:nvGraphicFramePr>
        <xdr:cNvPr id="13" name="Wykres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1156607</xdr:colOff>
      <xdr:row>97</xdr:row>
      <xdr:rowOff>149679</xdr:rowOff>
    </xdr:from>
    <xdr:to>
      <xdr:col>24</xdr:col>
      <xdr:colOff>698047</xdr:colOff>
      <xdr:row>123</xdr:row>
      <xdr:rowOff>108858</xdr:rowOff>
    </xdr:to>
    <xdr:graphicFrame macro="">
      <xdr:nvGraphicFramePr>
        <xdr:cNvPr id="18" name="Wykres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51</xdr:row>
      <xdr:rowOff>53183</xdr:rowOff>
    </xdr:from>
    <xdr:to>
      <xdr:col>26</xdr:col>
      <xdr:colOff>198770</xdr:colOff>
      <xdr:row>73</xdr:row>
      <xdr:rowOff>122056</xdr:rowOff>
    </xdr:to>
    <xdr:sp macro="" textlink="">
      <xdr:nvSpPr>
        <xdr:cNvPr id="12" name="pole tekstowe 11"/>
        <xdr:cNvSpPr txBox="1"/>
      </xdr:nvSpPr>
      <xdr:spPr>
        <a:xfrm rot="20406511">
          <a:off x="0" y="11445083"/>
          <a:ext cx="27573620" cy="4259873"/>
        </a:xfrm>
        <a:prstGeom prst="rect">
          <a:avLst/>
        </a:prstGeom>
        <a:noFill/>
        <a:ln w="9525" cap="rnd" cmpd="sng">
          <a:noFill/>
        </a:ln>
        <a:effectLst>
          <a:softEdge rad="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pl-PL" sz="11500">
              <a:solidFill>
                <a:schemeClr val="bg1">
                  <a:lumMod val="50000"/>
                  <a:alpha val="50000"/>
                </a:schemeClr>
              </a:solidFill>
              <a:latin typeface="+mn-lt"/>
            </a:rPr>
            <a:t>Przykładowy</a:t>
          </a:r>
          <a:r>
            <a:rPr lang="pl-PL" sz="11500" baseline="0">
              <a:solidFill>
                <a:schemeClr val="bg1">
                  <a:lumMod val="50000"/>
                  <a:alpha val="50000"/>
                </a:schemeClr>
              </a:solidFill>
              <a:latin typeface="+mn-lt"/>
            </a:rPr>
            <a:t> widok zakładki z częścią danych </a:t>
          </a:r>
          <a:endParaRPr lang="pl-PL" sz="11500">
            <a:solidFill>
              <a:schemeClr val="bg1">
                <a:lumMod val="50000"/>
                <a:alpha val="50000"/>
              </a:schemeClr>
            </a:solidFill>
            <a:latin typeface="+mn-l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281962</xdr:colOff>
      <xdr:row>73</xdr:row>
      <xdr:rowOff>81143</xdr:rowOff>
    </xdr:from>
    <xdr:to>
      <xdr:col>13</xdr:col>
      <xdr:colOff>204107</xdr:colOff>
      <xdr:row>81</xdr:row>
      <xdr:rowOff>176893</xdr:rowOff>
    </xdr:to>
    <xdr:graphicFrame macro="">
      <xdr:nvGraphicFramePr>
        <xdr:cNvPr id="2" name="Wykre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182574</xdr:colOff>
      <xdr:row>103</xdr:row>
      <xdr:rowOff>129002</xdr:rowOff>
    </xdr:from>
    <xdr:to>
      <xdr:col>12</xdr:col>
      <xdr:colOff>258536</xdr:colOff>
      <xdr:row>116</xdr:row>
      <xdr:rowOff>40822</xdr:rowOff>
    </xdr:to>
    <xdr:graphicFrame macro="">
      <xdr:nvGraphicFramePr>
        <xdr:cNvPr id="3" name="Wykre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158223</xdr:colOff>
      <xdr:row>134</xdr:row>
      <xdr:rowOff>99971</xdr:rowOff>
    </xdr:from>
    <xdr:to>
      <xdr:col>13</xdr:col>
      <xdr:colOff>381000</xdr:colOff>
      <xdr:row>149</xdr:row>
      <xdr:rowOff>95250</xdr:rowOff>
    </xdr:to>
    <xdr:graphicFrame macro="">
      <xdr:nvGraphicFramePr>
        <xdr:cNvPr id="4" name="Wykre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478768</xdr:colOff>
      <xdr:row>167</xdr:row>
      <xdr:rowOff>155402</xdr:rowOff>
    </xdr:from>
    <xdr:to>
      <xdr:col>13</xdr:col>
      <xdr:colOff>761999</xdr:colOff>
      <xdr:row>182</xdr:row>
      <xdr:rowOff>178593</xdr:rowOff>
    </xdr:to>
    <xdr:graphicFrame macro="">
      <xdr:nvGraphicFramePr>
        <xdr:cNvPr id="5" name="Wykres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600075</xdr:colOff>
      <xdr:row>201</xdr:row>
      <xdr:rowOff>90189</xdr:rowOff>
    </xdr:from>
    <xdr:to>
      <xdr:col>11</xdr:col>
      <xdr:colOff>1064418</xdr:colOff>
      <xdr:row>215</xdr:row>
      <xdr:rowOff>11907</xdr:rowOff>
    </xdr:to>
    <xdr:graphicFrame macro="">
      <xdr:nvGraphicFramePr>
        <xdr:cNvPr id="6" name="Wykres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394731</xdr:colOff>
      <xdr:row>235</xdr:row>
      <xdr:rowOff>64715</xdr:rowOff>
    </xdr:from>
    <xdr:to>
      <xdr:col>12</xdr:col>
      <xdr:colOff>488157</xdr:colOff>
      <xdr:row>247</xdr:row>
      <xdr:rowOff>107157</xdr:rowOff>
    </xdr:to>
    <xdr:graphicFrame macro="">
      <xdr:nvGraphicFramePr>
        <xdr:cNvPr id="7" name="Wykres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363769</xdr:colOff>
      <xdr:row>403</xdr:row>
      <xdr:rowOff>49304</xdr:rowOff>
    </xdr:from>
    <xdr:to>
      <xdr:col>11</xdr:col>
      <xdr:colOff>750094</xdr:colOff>
      <xdr:row>416</xdr:row>
      <xdr:rowOff>178593</xdr:rowOff>
    </xdr:to>
    <xdr:graphicFrame macro="">
      <xdr:nvGraphicFramePr>
        <xdr:cNvPr id="8" name="Wykres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578922</xdr:colOff>
      <xdr:row>301</xdr:row>
      <xdr:rowOff>79423</xdr:rowOff>
    </xdr:from>
    <xdr:to>
      <xdr:col>12</xdr:col>
      <xdr:colOff>309561</xdr:colOff>
      <xdr:row>316</xdr:row>
      <xdr:rowOff>119063</xdr:rowOff>
    </xdr:to>
    <xdr:graphicFrame macro="">
      <xdr:nvGraphicFramePr>
        <xdr:cNvPr id="9" name="Wykres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272303</xdr:colOff>
      <xdr:row>335</xdr:row>
      <xdr:rowOff>90487</xdr:rowOff>
    </xdr:from>
    <xdr:to>
      <xdr:col>13</xdr:col>
      <xdr:colOff>392906</xdr:colOff>
      <xdr:row>351</xdr:row>
      <xdr:rowOff>59531</xdr:rowOff>
    </xdr:to>
    <xdr:graphicFrame macro="">
      <xdr:nvGraphicFramePr>
        <xdr:cNvPr id="10" name="Wykres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271462</xdr:colOff>
      <xdr:row>369</xdr:row>
      <xdr:rowOff>123825</xdr:rowOff>
    </xdr:from>
    <xdr:to>
      <xdr:col>12</xdr:col>
      <xdr:colOff>83344</xdr:colOff>
      <xdr:row>384</xdr:row>
      <xdr:rowOff>35719</xdr:rowOff>
    </xdr:to>
    <xdr:graphicFrame macro="">
      <xdr:nvGraphicFramePr>
        <xdr:cNvPr id="11" name="Wykres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406631</xdr:colOff>
      <xdr:row>436</xdr:row>
      <xdr:rowOff>35016</xdr:rowOff>
    </xdr:from>
    <xdr:to>
      <xdr:col>11</xdr:col>
      <xdr:colOff>833438</xdr:colOff>
      <xdr:row>450</xdr:row>
      <xdr:rowOff>11906</xdr:rowOff>
    </xdr:to>
    <xdr:graphicFrame macro="">
      <xdr:nvGraphicFramePr>
        <xdr:cNvPr id="12" name="Wykres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358728</xdr:colOff>
      <xdr:row>469</xdr:row>
      <xdr:rowOff>59530</xdr:rowOff>
    </xdr:from>
    <xdr:to>
      <xdr:col>11</xdr:col>
      <xdr:colOff>857250</xdr:colOff>
      <xdr:row>482</xdr:row>
      <xdr:rowOff>166687</xdr:rowOff>
    </xdr:to>
    <xdr:graphicFrame macro="">
      <xdr:nvGraphicFramePr>
        <xdr:cNvPr id="13" name="Wykres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256755</xdr:colOff>
      <xdr:row>502</xdr:row>
      <xdr:rowOff>26192</xdr:rowOff>
    </xdr:from>
    <xdr:to>
      <xdr:col>12</xdr:col>
      <xdr:colOff>428625</xdr:colOff>
      <xdr:row>517</xdr:row>
      <xdr:rowOff>107156</xdr:rowOff>
    </xdr:to>
    <xdr:graphicFrame macro="">
      <xdr:nvGraphicFramePr>
        <xdr:cNvPr id="14" name="Wykres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238402</xdr:colOff>
      <xdr:row>536</xdr:row>
      <xdr:rowOff>26192</xdr:rowOff>
    </xdr:from>
    <xdr:to>
      <xdr:col>11</xdr:col>
      <xdr:colOff>576262</xdr:colOff>
      <xdr:row>549</xdr:row>
      <xdr:rowOff>95250</xdr:rowOff>
    </xdr:to>
    <xdr:graphicFrame macro="">
      <xdr:nvGraphicFramePr>
        <xdr:cNvPr id="15" name="Wykres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xdr:col>
      <xdr:colOff>159542</xdr:colOff>
      <xdr:row>570</xdr:row>
      <xdr:rowOff>83344</xdr:rowOff>
    </xdr:from>
    <xdr:to>
      <xdr:col>11</xdr:col>
      <xdr:colOff>324826</xdr:colOff>
      <xdr:row>586</xdr:row>
      <xdr:rowOff>23813</xdr:rowOff>
    </xdr:to>
    <xdr:graphicFrame macro="">
      <xdr:nvGraphicFramePr>
        <xdr:cNvPr id="16" name="Wykres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184896</xdr:colOff>
      <xdr:row>269</xdr:row>
      <xdr:rowOff>19710</xdr:rowOff>
    </xdr:from>
    <xdr:to>
      <xdr:col>11</xdr:col>
      <xdr:colOff>862012</xdr:colOff>
      <xdr:row>282</xdr:row>
      <xdr:rowOff>107156</xdr:rowOff>
    </xdr:to>
    <xdr:graphicFrame macro="">
      <xdr:nvGraphicFramePr>
        <xdr:cNvPr id="17" name="Wykres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editAs="oneCell">
    <xdr:from>
      <xdr:col>21</xdr:col>
      <xdr:colOff>525219</xdr:colOff>
      <xdr:row>0</xdr:row>
      <xdr:rowOff>120196</xdr:rowOff>
    </xdr:from>
    <xdr:to>
      <xdr:col>23</xdr:col>
      <xdr:colOff>582651</xdr:colOff>
      <xdr:row>2</xdr:row>
      <xdr:rowOff>231133</xdr:rowOff>
    </xdr:to>
    <xdr:pic>
      <xdr:nvPicPr>
        <xdr:cNvPr id="18" name="Obraz 17"/>
        <xdr:cNvPicPr/>
      </xdr:nvPicPr>
      <xdr:blipFill rotWithShape="1">
        <a:blip xmlns:r="http://schemas.openxmlformats.org/officeDocument/2006/relationships" r:embed="rId17" cstate="print">
          <a:extLst>
            <a:ext uri="{28A0092B-C50C-407E-A947-70E740481C1C}">
              <a14:useLocalDpi xmlns:a14="http://schemas.microsoft.com/office/drawing/2010/main" val="0"/>
            </a:ext>
          </a:extLst>
        </a:blip>
        <a:srcRect l="5128" t="25791" r="4167" b="31242"/>
        <a:stretch/>
      </xdr:blipFill>
      <xdr:spPr bwMode="auto">
        <a:xfrm>
          <a:off x="19741907" y="120196"/>
          <a:ext cx="2581557" cy="884843"/>
        </a:xfrm>
        <a:prstGeom prst="rect">
          <a:avLst/>
        </a:prstGeom>
        <a:ln>
          <a:noFill/>
        </a:ln>
        <a:extLst>
          <a:ext uri="{53640926-AAD7-44D8-BBD7-CCE9431645EC}">
            <a14:shadowObscured xmlns:a14="http://schemas.microsoft.com/office/drawing/2010/main"/>
          </a:ext>
        </a:extLst>
      </xdr:spPr>
    </xdr:pic>
    <xdr:clientData/>
  </xdr:twoCellAnchor>
  <xdr:twoCellAnchor>
    <xdr:from>
      <xdr:col>11</xdr:col>
      <xdr:colOff>515369</xdr:colOff>
      <xdr:row>3</xdr:row>
      <xdr:rowOff>13605</xdr:rowOff>
    </xdr:from>
    <xdr:to>
      <xdr:col>22</xdr:col>
      <xdr:colOff>163286</xdr:colOff>
      <xdr:row>27</xdr:row>
      <xdr:rowOff>81641</xdr:rowOff>
    </xdr:to>
    <xdr:graphicFrame macro="">
      <xdr:nvGraphicFramePr>
        <xdr:cNvPr id="19" name="Wykres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xdr:col>
      <xdr:colOff>363989</xdr:colOff>
      <xdr:row>27</xdr:row>
      <xdr:rowOff>108857</xdr:rowOff>
    </xdr:from>
    <xdr:to>
      <xdr:col>16</xdr:col>
      <xdr:colOff>312965</xdr:colOff>
      <xdr:row>49</xdr:row>
      <xdr:rowOff>163286</xdr:rowOff>
    </xdr:to>
    <xdr:graphicFrame macro="">
      <xdr:nvGraphicFramePr>
        <xdr:cNvPr id="20" name="Wykres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13</xdr:col>
      <xdr:colOff>802820</xdr:colOff>
      <xdr:row>72</xdr:row>
      <xdr:rowOff>40822</xdr:rowOff>
    </xdr:from>
    <xdr:to>
      <xdr:col>22</xdr:col>
      <xdr:colOff>435429</xdr:colOff>
      <xdr:row>83</xdr:row>
      <xdr:rowOff>11906</xdr:rowOff>
    </xdr:to>
    <xdr:graphicFrame macro="">
      <xdr:nvGraphicFramePr>
        <xdr:cNvPr id="21" name="Wykres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13</xdr:col>
      <xdr:colOff>306159</xdr:colOff>
      <xdr:row>102</xdr:row>
      <xdr:rowOff>69906</xdr:rowOff>
    </xdr:from>
    <xdr:to>
      <xdr:col>22</xdr:col>
      <xdr:colOff>797719</xdr:colOff>
      <xdr:row>116</xdr:row>
      <xdr:rowOff>154782</xdr:rowOff>
    </xdr:to>
    <xdr:graphicFrame macro="">
      <xdr:nvGraphicFramePr>
        <xdr:cNvPr id="22" name="Wykres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13</xdr:col>
      <xdr:colOff>865752</xdr:colOff>
      <xdr:row>134</xdr:row>
      <xdr:rowOff>6973</xdr:rowOff>
    </xdr:from>
    <xdr:to>
      <xdr:col>22</xdr:col>
      <xdr:colOff>726282</xdr:colOff>
      <xdr:row>149</xdr:row>
      <xdr:rowOff>1</xdr:rowOff>
    </xdr:to>
    <xdr:graphicFrame macro="">
      <xdr:nvGraphicFramePr>
        <xdr:cNvPr id="23" name="Wykres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14</xdr:col>
      <xdr:colOff>154780</xdr:colOff>
      <xdr:row>167</xdr:row>
      <xdr:rowOff>61401</xdr:rowOff>
    </xdr:from>
    <xdr:to>
      <xdr:col>22</xdr:col>
      <xdr:colOff>392906</xdr:colOff>
      <xdr:row>182</xdr:row>
      <xdr:rowOff>178593</xdr:rowOff>
    </xdr:to>
    <xdr:graphicFrame macro="">
      <xdr:nvGraphicFramePr>
        <xdr:cNvPr id="24" name="Wykres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12</xdr:col>
      <xdr:colOff>511968</xdr:colOff>
      <xdr:row>201</xdr:row>
      <xdr:rowOff>146444</xdr:rowOff>
    </xdr:from>
    <xdr:to>
      <xdr:col>22</xdr:col>
      <xdr:colOff>71437</xdr:colOff>
      <xdr:row>215</xdr:row>
      <xdr:rowOff>-1</xdr:rowOff>
    </xdr:to>
    <xdr:graphicFrame macro="">
      <xdr:nvGraphicFramePr>
        <xdr:cNvPr id="25" name="Wykres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13</xdr:col>
      <xdr:colOff>119060</xdr:colOff>
      <xdr:row>234</xdr:row>
      <xdr:rowOff>170259</xdr:rowOff>
    </xdr:from>
    <xdr:to>
      <xdr:col>21</xdr:col>
      <xdr:colOff>511968</xdr:colOff>
      <xdr:row>248</xdr:row>
      <xdr:rowOff>142875</xdr:rowOff>
    </xdr:to>
    <xdr:graphicFrame macro="">
      <xdr:nvGraphicFramePr>
        <xdr:cNvPr id="26" name="Wykres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12</xdr:col>
      <xdr:colOff>47623</xdr:colOff>
      <xdr:row>269</xdr:row>
      <xdr:rowOff>75007</xdr:rowOff>
    </xdr:from>
    <xdr:to>
      <xdr:col>21</xdr:col>
      <xdr:colOff>642938</xdr:colOff>
      <xdr:row>281</xdr:row>
      <xdr:rowOff>59532</xdr:rowOff>
    </xdr:to>
    <xdr:graphicFrame macro="">
      <xdr:nvGraphicFramePr>
        <xdr:cNvPr id="27" name="Wykres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13</xdr:col>
      <xdr:colOff>440528</xdr:colOff>
      <xdr:row>301</xdr:row>
      <xdr:rowOff>63102</xdr:rowOff>
    </xdr:from>
    <xdr:to>
      <xdr:col>22</xdr:col>
      <xdr:colOff>273844</xdr:colOff>
      <xdr:row>315</xdr:row>
      <xdr:rowOff>59532</xdr:rowOff>
    </xdr:to>
    <xdr:graphicFrame macro="">
      <xdr:nvGraphicFramePr>
        <xdr:cNvPr id="28" name="Wykres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13</xdr:col>
      <xdr:colOff>702467</xdr:colOff>
      <xdr:row>334</xdr:row>
      <xdr:rowOff>110725</xdr:rowOff>
    </xdr:from>
    <xdr:to>
      <xdr:col>22</xdr:col>
      <xdr:colOff>500062</xdr:colOff>
      <xdr:row>350</xdr:row>
      <xdr:rowOff>119062</xdr:rowOff>
    </xdr:to>
    <xdr:graphicFrame macro="">
      <xdr:nvGraphicFramePr>
        <xdr:cNvPr id="29" name="Wykres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12</xdr:col>
      <xdr:colOff>583406</xdr:colOff>
      <xdr:row>369</xdr:row>
      <xdr:rowOff>86915</xdr:rowOff>
    </xdr:from>
    <xdr:to>
      <xdr:col>22</xdr:col>
      <xdr:colOff>297656</xdr:colOff>
      <xdr:row>384</xdr:row>
      <xdr:rowOff>23812</xdr:rowOff>
    </xdr:to>
    <xdr:graphicFrame macro="">
      <xdr:nvGraphicFramePr>
        <xdr:cNvPr id="30" name="Wykres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12</xdr:col>
      <xdr:colOff>404811</xdr:colOff>
      <xdr:row>402</xdr:row>
      <xdr:rowOff>158352</xdr:rowOff>
    </xdr:from>
    <xdr:to>
      <xdr:col>21</xdr:col>
      <xdr:colOff>321468</xdr:colOff>
      <xdr:row>417</xdr:row>
      <xdr:rowOff>178593</xdr:rowOff>
    </xdr:to>
    <xdr:graphicFrame macro="">
      <xdr:nvGraphicFramePr>
        <xdr:cNvPr id="31" name="Wykres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13</xdr:col>
      <xdr:colOff>369092</xdr:colOff>
      <xdr:row>435</xdr:row>
      <xdr:rowOff>134539</xdr:rowOff>
    </xdr:from>
    <xdr:to>
      <xdr:col>22</xdr:col>
      <xdr:colOff>392906</xdr:colOff>
      <xdr:row>450</xdr:row>
      <xdr:rowOff>71437</xdr:rowOff>
    </xdr:to>
    <xdr:graphicFrame macro="">
      <xdr:nvGraphicFramePr>
        <xdr:cNvPr id="32" name="Wykres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12</xdr:col>
      <xdr:colOff>119061</xdr:colOff>
      <xdr:row>468</xdr:row>
      <xdr:rowOff>51195</xdr:rowOff>
    </xdr:from>
    <xdr:to>
      <xdr:col>22</xdr:col>
      <xdr:colOff>119062</xdr:colOff>
      <xdr:row>483</xdr:row>
      <xdr:rowOff>71437</xdr:rowOff>
    </xdr:to>
    <xdr:graphicFrame macro="">
      <xdr:nvGraphicFramePr>
        <xdr:cNvPr id="33" name="Wykres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13</xdr:col>
      <xdr:colOff>500059</xdr:colOff>
      <xdr:row>501</xdr:row>
      <xdr:rowOff>86913</xdr:rowOff>
    </xdr:from>
    <xdr:to>
      <xdr:col>22</xdr:col>
      <xdr:colOff>381000</xdr:colOff>
      <xdr:row>517</xdr:row>
      <xdr:rowOff>119061</xdr:rowOff>
    </xdr:to>
    <xdr:graphicFrame macro="">
      <xdr:nvGraphicFramePr>
        <xdr:cNvPr id="34" name="Wykres 3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12</xdr:col>
      <xdr:colOff>285748</xdr:colOff>
      <xdr:row>536</xdr:row>
      <xdr:rowOff>51195</xdr:rowOff>
    </xdr:from>
    <xdr:to>
      <xdr:col>21</xdr:col>
      <xdr:colOff>261937</xdr:colOff>
      <xdr:row>550</xdr:row>
      <xdr:rowOff>23813</xdr:rowOff>
    </xdr:to>
    <xdr:graphicFrame macro="">
      <xdr:nvGraphicFramePr>
        <xdr:cNvPr id="35" name="Wykres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12</xdr:col>
      <xdr:colOff>178592</xdr:colOff>
      <xdr:row>570</xdr:row>
      <xdr:rowOff>98822</xdr:rowOff>
    </xdr:from>
    <xdr:to>
      <xdr:col>20</xdr:col>
      <xdr:colOff>1059656</xdr:colOff>
      <xdr:row>585</xdr:row>
      <xdr:rowOff>59531</xdr:rowOff>
    </xdr:to>
    <xdr:graphicFrame macro="">
      <xdr:nvGraphicFramePr>
        <xdr:cNvPr id="36" name="Wykres 3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587759</xdr:colOff>
      <xdr:row>16</xdr:row>
      <xdr:rowOff>46000</xdr:rowOff>
    </xdr:from>
    <xdr:to>
      <xdr:col>23</xdr:col>
      <xdr:colOff>489629</xdr:colOff>
      <xdr:row>28</xdr:row>
      <xdr:rowOff>154057</xdr:rowOff>
    </xdr:to>
    <xdr:sp macro="" textlink="">
      <xdr:nvSpPr>
        <xdr:cNvPr id="37" name="pole tekstowe 36"/>
        <xdr:cNvSpPr txBox="1"/>
      </xdr:nvSpPr>
      <xdr:spPr>
        <a:xfrm rot="20406511">
          <a:off x="1200080" y="3910429"/>
          <a:ext cx="21006549" cy="2394057"/>
        </a:xfrm>
        <a:prstGeom prst="rect">
          <a:avLst/>
        </a:prstGeom>
        <a:noFill/>
        <a:ln w="9525" cap="rnd" cmpd="sng">
          <a:noFill/>
        </a:ln>
        <a:effectLst>
          <a:softEdge rad="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pl-PL" sz="8800">
              <a:solidFill>
                <a:schemeClr val="bg1">
                  <a:lumMod val="50000"/>
                  <a:alpha val="50000"/>
                </a:schemeClr>
              </a:solidFill>
              <a:latin typeface="+mn-lt"/>
            </a:rPr>
            <a:t>Przykładowy</a:t>
          </a:r>
          <a:r>
            <a:rPr lang="pl-PL" sz="8800" baseline="0">
              <a:solidFill>
                <a:schemeClr val="bg1">
                  <a:lumMod val="50000"/>
                  <a:alpha val="50000"/>
                </a:schemeClr>
              </a:solidFill>
              <a:latin typeface="+mn-lt"/>
            </a:rPr>
            <a:t> widok zakładki z częścią danych </a:t>
          </a:r>
          <a:endParaRPr lang="pl-PL" sz="8800">
            <a:solidFill>
              <a:schemeClr val="bg1">
                <a:lumMod val="50000"/>
                <a:alpha val="50000"/>
              </a:schemeClr>
            </a:solidFill>
            <a:latin typeface="+mn-l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471485</xdr:colOff>
      <xdr:row>71</xdr:row>
      <xdr:rowOff>151605</xdr:rowOff>
    </xdr:from>
    <xdr:to>
      <xdr:col>11</xdr:col>
      <xdr:colOff>0</xdr:colOff>
      <xdr:row>100</xdr:row>
      <xdr:rowOff>47625</xdr:rowOff>
    </xdr:to>
    <xdr:graphicFrame macro="">
      <xdr:nvGraphicFramePr>
        <xdr:cNvPr id="2" name="Wykre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190500</xdr:colOff>
      <xdr:row>23</xdr:row>
      <xdr:rowOff>79375</xdr:rowOff>
    </xdr:from>
    <xdr:to>
      <xdr:col>8</xdr:col>
      <xdr:colOff>809625</xdr:colOff>
      <xdr:row>43</xdr:row>
      <xdr:rowOff>127000</xdr:rowOff>
    </xdr:to>
    <xdr:graphicFrame macro="">
      <xdr:nvGraphicFramePr>
        <xdr:cNvPr id="5" name="Wykres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650874</xdr:colOff>
      <xdr:row>0</xdr:row>
      <xdr:rowOff>127001</xdr:rowOff>
    </xdr:from>
    <xdr:ext cx="2857501" cy="952500"/>
    <xdr:pic>
      <xdr:nvPicPr>
        <xdr:cNvPr id="7" name="Obraz 6"/>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5128" t="25791" r="4167" b="31242"/>
        <a:stretch/>
      </xdr:blipFill>
      <xdr:spPr bwMode="auto">
        <a:xfrm>
          <a:off x="19669124" y="127001"/>
          <a:ext cx="2857501" cy="952500"/>
        </a:xfrm>
        <a:prstGeom prst="rect">
          <a:avLst/>
        </a:prstGeom>
        <a:ln>
          <a:noFill/>
        </a:ln>
        <a:extLst>
          <a:ext uri="{53640926-AAD7-44D8-BBD7-CCE9431645EC}">
            <a14:shadowObscured xmlns:a14="http://schemas.microsoft.com/office/drawing/2010/main"/>
          </a:ext>
        </a:extLst>
      </xdr:spPr>
    </xdr:pic>
    <xdr:clientData/>
  </xdr:oneCellAnchor>
  <xdr:twoCellAnchor editAs="oneCell">
    <xdr:from>
      <xdr:col>4</xdr:col>
      <xdr:colOff>1301751</xdr:colOff>
      <xdr:row>9</xdr:row>
      <xdr:rowOff>158750</xdr:rowOff>
    </xdr:from>
    <xdr:to>
      <xdr:col>9</xdr:col>
      <xdr:colOff>7295</xdr:colOff>
      <xdr:row>11</xdr:row>
      <xdr:rowOff>111125</xdr:rowOff>
    </xdr:to>
    <xdr:pic>
      <xdr:nvPicPr>
        <xdr:cNvPr id="4" name="Obraz 3"/>
        <xdr:cNvPicPr>
          <a:picLocks noChangeAspect="1"/>
        </xdr:cNvPicPr>
      </xdr:nvPicPr>
      <xdr:blipFill>
        <a:blip xmlns:r="http://schemas.openxmlformats.org/officeDocument/2006/relationships" r:embed="rId4"/>
        <a:stretch>
          <a:fillRect/>
        </a:stretch>
      </xdr:blipFill>
      <xdr:spPr>
        <a:xfrm>
          <a:off x="7620001" y="3508375"/>
          <a:ext cx="3325169" cy="492125"/>
        </a:xfrm>
        <a:prstGeom prst="rect">
          <a:avLst/>
        </a:prstGeom>
      </xdr:spPr>
    </xdr:pic>
    <xdr:clientData/>
  </xdr:twoCellAnchor>
  <xdr:twoCellAnchor editAs="oneCell">
    <xdr:from>
      <xdr:col>4</xdr:col>
      <xdr:colOff>1333500</xdr:colOff>
      <xdr:row>5</xdr:row>
      <xdr:rowOff>428626</xdr:rowOff>
    </xdr:from>
    <xdr:to>
      <xdr:col>7</xdr:col>
      <xdr:colOff>650875</xdr:colOff>
      <xdr:row>7</xdr:row>
      <xdr:rowOff>100400</xdr:rowOff>
    </xdr:to>
    <xdr:pic>
      <xdr:nvPicPr>
        <xdr:cNvPr id="11" name="Obraz 10"/>
        <xdr:cNvPicPr>
          <a:picLocks noChangeAspect="1"/>
        </xdr:cNvPicPr>
      </xdr:nvPicPr>
      <xdr:blipFill>
        <a:blip xmlns:r="http://schemas.openxmlformats.org/officeDocument/2006/relationships" r:embed="rId5"/>
        <a:stretch>
          <a:fillRect/>
        </a:stretch>
      </xdr:blipFill>
      <xdr:spPr>
        <a:xfrm>
          <a:off x="7651750" y="2381251"/>
          <a:ext cx="2174875" cy="529024"/>
        </a:xfrm>
        <a:prstGeom prst="rect">
          <a:avLst/>
        </a:prstGeom>
      </xdr:spPr>
    </xdr:pic>
    <xdr:clientData/>
  </xdr:twoCellAnchor>
  <xdr:twoCellAnchor editAs="oneCell">
    <xdr:from>
      <xdr:col>4</xdr:col>
      <xdr:colOff>1317627</xdr:colOff>
      <xdr:row>7</xdr:row>
      <xdr:rowOff>79376</xdr:rowOff>
    </xdr:from>
    <xdr:to>
      <xdr:col>8</xdr:col>
      <xdr:colOff>27027</xdr:colOff>
      <xdr:row>9</xdr:row>
      <xdr:rowOff>79375</xdr:rowOff>
    </xdr:to>
    <xdr:pic>
      <xdr:nvPicPr>
        <xdr:cNvPr id="12" name="Obraz 11"/>
        <xdr:cNvPicPr>
          <a:picLocks noChangeAspect="1"/>
        </xdr:cNvPicPr>
      </xdr:nvPicPr>
      <xdr:blipFill>
        <a:blip xmlns:r="http://schemas.openxmlformats.org/officeDocument/2006/relationships" r:embed="rId6"/>
        <a:stretch>
          <a:fillRect/>
        </a:stretch>
      </xdr:blipFill>
      <xdr:spPr>
        <a:xfrm>
          <a:off x="7635877" y="2889251"/>
          <a:ext cx="2392400" cy="539749"/>
        </a:xfrm>
        <a:prstGeom prst="rect">
          <a:avLst/>
        </a:prstGeom>
      </xdr:spPr>
    </xdr:pic>
    <xdr:clientData/>
  </xdr:twoCellAnchor>
  <xdr:twoCellAnchor>
    <xdr:from>
      <xdr:col>5</xdr:col>
      <xdr:colOff>190499</xdr:colOff>
      <xdr:row>48</xdr:row>
      <xdr:rowOff>128586</xdr:rowOff>
    </xdr:from>
    <xdr:to>
      <xdr:col>17</xdr:col>
      <xdr:colOff>682624</xdr:colOff>
      <xdr:row>68</xdr:row>
      <xdr:rowOff>15874</xdr:rowOff>
    </xdr:to>
    <xdr:graphicFrame macro="">
      <xdr:nvGraphicFramePr>
        <xdr:cNvPr id="8" name="Wykres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9</xdr:col>
      <xdr:colOff>47625</xdr:colOff>
      <xdr:row>5</xdr:row>
      <xdr:rowOff>158750</xdr:rowOff>
    </xdr:from>
    <xdr:to>
      <xdr:col>20</xdr:col>
      <xdr:colOff>15875</xdr:colOff>
      <xdr:row>40</xdr:row>
      <xdr:rowOff>192257</xdr:rowOff>
    </xdr:to>
    <xdr:pic>
      <xdr:nvPicPr>
        <xdr:cNvPr id="13" name="Obraz 12">
          <a:hlinkClick xmlns:r="http://schemas.openxmlformats.org/officeDocument/2006/relationships" r:id="rId8"/>
        </xdr:cNvPr>
        <xdr:cNvPicPr>
          <a:picLocks noChangeAspect="1"/>
        </xdr:cNvPicPr>
      </xdr:nvPicPr>
      <xdr:blipFill>
        <a:blip xmlns:r="http://schemas.openxmlformats.org/officeDocument/2006/relationships" r:embed="rId9"/>
        <a:stretch>
          <a:fillRect/>
        </a:stretch>
      </xdr:blipFill>
      <xdr:spPr>
        <a:xfrm>
          <a:off x="10985500" y="1889125"/>
          <a:ext cx="10223500" cy="9796632"/>
        </a:xfrm>
        <a:prstGeom prst="rect">
          <a:avLst/>
        </a:prstGeom>
      </xdr:spPr>
    </xdr:pic>
    <xdr:clientData/>
  </xdr:twoCellAnchor>
  <xdr:twoCellAnchor>
    <xdr:from>
      <xdr:col>0</xdr:col>
      <xdr:colOff>491722</xdr:colOff>
      <xdr:row>16</xdr:row>
      <xdr:rowOff>208609</xdr:rowOff>
    </xdr:from>
    <xdr:to>
      <xdr:col>20</xdr:col>
      <xdr:colOff>238529</xdr:colOff>
      <xdr:row>29</xdr:row>
      <xdr:rowOff>29515</xdr:rowOff>
    </xdr:to>
    <xdr:sp macro="" textlink="">
      <xdr:nvSpPr>
        <xdr:cNvPr id="15" name="pole tekstowe 14"/>
        <xdr:cNvSpPr txBox="1"/>
      </xdr:nvSpPr>
      <xdr:spPr>
        <a:xfrm rot="20406511">
          <a:off x="491722" y="5225109"/>
          <a:ext cx="20939932" cy="3329281"/>
        </a:xfrm>
        <a:prstGeom prst="rect">
          <a:avLst/>
        </a:prstGeom>
        <a:noFill/>
        <a:ln w="9525" cap="rnd" cmpd="sng">
          <a:noFill/>
        </a:ln>
        <a:effectLst>
          <a:softEdge rad="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pl-PL" sz="8800">
              <a:solidFill>
                <a:schemeClr val="bg1">
                  <a:lumMod val="50000"/>
                  <a:alpha val="50000"/>
                </a:schemeClr>
              </a:solidFill>
              <a:latin typeface="+mn-lt"/>
            </a:rPr>
            <a:t>Przykładowy</a:t>
          </a:r>
          <a:r>
            <a:rPr lang="pl-PL" sz="8800" baseline="0">
              <a:solidFill>
                <a:schemeClr val="bg1">
                  <a:lumMod val="50000"/>
                  <a:alpha val="50000"/>
                </a:schemeClr>
              </a:solidFill>
              <a:latin typeface="+mn-lt"/>
            </a:rPr>
            <a:t> widok zakładki z częścią danych </a:t>
          </a:r>
          <a:endParaRPr lang="pl-PL" sz="8800">
            <a:solidFill>
              <a:schemeClr val="bg1">
                <a:lumMod val="50000"/>
                <a:alpha val="50000"/>
              </a:schemeClr>
            </a:solidFill>
            <a:latin typeface="+mn-lt"/>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1295400</xdr:colOff>
      <xdr:row>1</xdr:row>
      <xdr:rowOff>28575</xdr:rowOff>
    </xdr:to>
    <xdr:pic>
      <xdr:nvPicPr>
        <xdr:cNvPr id="4" name="Obraz 3"/>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128" t="25791" r="4167" b="31242"/>
        <a:stretch/>
      </xdr:blipFill>
      <xdr:spPr bwMode="auto">
        <a:xfrm>
          <a:off x="0" y="9525"/>
          <a:ext cx="1743075" cy="657225"/>
        </a:xfrm>
        <a:prstGeom prst="rect">
          <a:avLst/>
        </a:prstGeom>
        <a:ln>
          <a:noFill/>
        </a:ln>
        <a:extLst>
          <a:ext uri="{53640926-AAD7-44D8-BBD7-CCE9431645EC}">
            <a14:shadowObscured xmlns:a14="http://schemas.microsoft.com/office/drawing/2010/main"/>
          </a:ext>
        </a:extLst>
      </xdr:spPr>
    </xdr:pic>
    <xdr:clientData/>
  </xdr:twoCellAnchor>
  <xdr:twoCellAnchor>
    <xdr:from>
      <xdr:col>0</xdr:col>
      <xdr:colOff>75940</xdr:colOff>
      <xdr:row>7</xdr:row>
      <xdr:rowOff>91192</xdr:rowOff>
    </xdr:from>
    <xdr:to>
      <xdr:col>11</xdr:col>
      <xdr:colOff>1087387</xdr:colOff>
      <xdr:row>14</xdr:row>
      <xdr:rowOff>47648</xdr:rowOff>
    </xdr:to>
    <xdr:sp macro="" textlink="">
      <xdr:nvSpPr>
        <xdr:cNvPr id="6" name="pole tekstowe 5"/>
        <xdr:cNvSpPr txBox="1"/>
      </xdr:nvSpPr>
      <xdr:spPr>
        <a:xfrm rot="20406511">
          <a:off x="75940" y="2674848"/>
          <a:ext cx="19216103" cy="3766456"/>
        </a:xfrm>
        <a:prstGeom prst="rect">
          <a:avLst/>
        </a:prstGeom>
        <a:noFill/>
        <a:ln w="9525" cap="rnd" cmpd="sng">
          <a:noFill/>
        </a:ln>
        <a:effectLst>
          <a:softEdge rad="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pl-PL" sz="8000">
              <a:solidFill>
                <a:schemeClr val="bg1">
                  <a:lumMod val="50000"/>
                  <a:alpha val="50000"/>
                </a:schemeClr>
              </a:solidFill>
              <a:latin typeface="+mn-lt"/>
            </a:rPr>
            <a:t>Przykładowy</a:t>
          </a:r>
          <a:r>
            <a:rPr lang="pl-PL" sz="8000" baseline="0">
              <a:solidFill>
                <a:schemeClr val="bg1">
                  <a:lumMod val="50000"/>
                  <a:alpha val="50000"/>
                </a:schemeClr>
              </a:solidFill>
              <a:latin typeface="+mn-lt"/>
            </a:rPr>
            <a:t> widok zakładki z częścią danych </a:t>
          </a:r>
          <a:endParaRPr lang="pl-PL" sz="8000">
            <a:solidFill>
              <a:schemeClr val="bg1">
                <a:lumMod val="50000"/>
                <a:alpha val="50000"/>
              </a:schemeClr>
            </a:solidFill>
            <a:latin typeface="+mn-l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matyczne/Wiatr/Baza%20projekt&#243;w%20wiatrowych%202018/Baza%20wiatrowa+Aukcja%20OZE/Baza%20Projekt&#243;w%20Wiatrowych%20w%20Polsce%20'2018+Aukcja%20OZE%202018_FINAL_SKLE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matyczne/Wiatr/Baza%20projekt&#243;w%20wiatrowych%202018/Baza%20wiatrowa+Aukcja%20OZE/Wz&#243;r%20Baza%20Wiatrowa%202018+Aukcja%20OZE%202018_FINAL_SKLE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prowadzenie"/>
      <sheetName val="Spis treści"/>
      <sheetName val="Mapa"/>
      <sheetName val="Projekty z zakresu 0,5-1 MW"/>
      <sheetName val="Projekty powyżej 1 MW"/>
      <sheetName val="Projekty powyżej 30 MW"/>
      <sheetName val="Zestawienie ogólnokrajowe"/>
      <sheetName val="Zestawienie dla województw"/>
      <sheetName val="Lista projektów"/>
      <sheetName val="Inf o deweloperach i projektach"/>
      <sheetName val="Deweloperzy zestawienie"/>
      <sheetName val="Aukcja OZE Wstęp"/>
      <sheetName val="Zwycięzcy Aukcji 2018"/>
      <sheetName val="Zestawienie szczegółow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9">
          <cell r="C9" t="str">
            <v>poniżej 10 tys.</v>
          </cell>
        </row>
        <row r="10">
          <cell r="C10" t="str">
            <v>od 10 tys. do 100 tys.</v>
          </cell>
        </row>
        <row r="11">
          <cell r="C11" t="str">
            <v>od 100 tys. do 1 mln</v>
          </cell>
        </row>
        <row r="12">
          <cell r="C12" t="str">
            <v>powyżej 1 mln</v>
          </cell>
        </row>
        <row r="26">
          <cell r="C26" t="str">
            <v>Poniżej 2 lat</v>
          </cell>
        </row>
        <row r="27">
          <cell r="C27" t="str">
            <v>od 2 do 5 lat</v>
          </cell>
        </row>
        <row r="28">
          <cell r="C28" t="str">
            <v>od 5 do 10 lat</v>
          </cell>
        </row>
        <row r="29">
          <cell r="C29" t="str">
            <v>powyżej 10 lat</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prowadzenie"/>
      <sheetName val="Spis treści"/>
      <sheetName val="Mapa"/>
      <sheetName val="Projekty z zakresu 0,5-1 MW"/>
      <sheetName val="Projekty powyżej 1 MW"/>
      <sheetName val="Zestawienie ogólnokrajowe"/>
      <sheetName val="Zestawienie dla województw"/>
      <sheetName val="Lista projektów"/>
      <sheetName val="Inf o deweloperach i projektach"/>
      <sheetName val="Deweloperzy zestawienie"/>
      <sheetName val="Aukcja OZE Wstęp"/>
      <sheetName val="Zwycięzcy Aukcji 2018"/>
      <sheetName val="Zestawienie szczegółowe"/>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60">
          <cell r="K60"/>
          <cell r="L60"/>
          <cell r="M60"/>
        </row>
        <row r="61">
          <cell r="K61"/>
          <cell r="L61"/>
          <cell r="M61"/>
        </row>
        <row r="62">
          <cell r="K62"/>
          <cell r="L62"/>
          <cell r="M62"/>
        </row>
        <row r="63">
          <cell r="K63"/>
          <cell r="L63"/>
          <cell r="M63"/>
        </row>
      </sheetData>
    </sheetDataSet>
  </externalBook>
</externalLink>
</file>

<file path=xl/tables/table1.xml><?xml version="1.0" encoding="utf-8"?>
<table xmlns="http://schemas.openxmlformats.org/spreadsheetml/2006/main" id="1" name="Tabela32" displayName="Tabela32" ref="C7:D18" totalsRowShown="0" headerRowDxfId="3" dataDxfId="2">
  <tableColumns count="2">
    <tableColumn id="1" name="Nazwa Inwestora" dataDxfId="1"/>
    <tableColumn id="2" name="Liczba projektów" dataDxfId="0"/>
  </tableColumns>
  <tableStyleInfo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iuro@ieo.pl"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hyperlink" Target="http://bip.gminawysoka.pl/?p=document&amp;action=show&amp;id=2034&amp;bar_id=1361" TargetMode="External"/><Relationship Id="rId2" Type="http://schemas.openxmlformats.org/officeDocument/2006/relationships/hyperlink" Target="http://www.polenergia.pl/pol/pl/strona/%5Btitle-raw%5D-100" TargetMode="External"/><Relationship Id="rId1" Type="http://schemas.openxmlformats.org/officeDocument/2006/relationships/hyperlink" Target="http://www.poznan.uw.gov.pl/system/files/obwieszczenia/obwieszczenie_26_kwietnia_-_10_maja.pdf" TargetMode="External"/><Relationship Id="rId6" Type="http://schemas.openxmlformats.org/officeDocument/2006/relationships/drawing" Target="../drawings/drawing13.xml"/><Relationship Id="rId5" Type="http://schemas.openxmlformats.org/officeDocument/2006/relationships/printerSettings" Target="../printerSettings/printerSettings11.bin"/><Relationship Id="rId4" Type="http://schemas.openxmlformats.org/officeDocument/2006/relationships/hyperlink" Target="http://www.spjawor-bip.pbox.pl/public/?id=96511" TargetMode="External"/></Relationships>
</file>

<file path=xl/worksheets/_rels/sheet1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72"/>
  <sheetViews>
    <sheetView showGridLines="0" tabSelected="1" zoomScaleNormal="100" workbookViewId="0">
      <selection activeCell="B3" sqref="B3:Q3"/>
    </sheetView>
  </sheetViews>
  <sheetFormatPr defaultRowHeight="15" x14ac:dyDescent="0.25"/>
  <cols>
    <col min="1" max="13" width="9.140625" style="518"/>
    <col min="14" max="14" width="13.85546875" style="518" customWidth="1"/>
    <col min="15" max="16" width="9.140625" style="518"/>
    <col min="17" max="17" width="10" style="518" customWidth="1"/>
    <col min="18" max="16384" width="9.140625" style="518"/>
  </cols>
  <sheetData>
    <row r="2" spans="2:17" ht="72" customHeight="1" x14ac:dyDescent="0.25">
      <c r="B2" s="624" t="s">
        <v>448</v>
      </c>
      <c r="C2" s="625"/>
      <c r="D2" s="625"/>
      <c r="E2" s="625"/>
      <c r="F2" s="625"/>
      <c r="G2" s="625"/>
      <c r="H2" s="625"/>
      <c r="I2" s="625"/>
      <c r="J2" s="625"/>
      <c r="K2" s="625"/>
      <c r="L2" s="625"/>
      <c r="M2" s="625"/>
      <c r="N2" s="625"/>
      <c r="O2" s="625"/>
      <c r="P2" s="625"/>
      <c r="Q2" s="626"/>
    </row>
    <row r="3" spans="2:17" x14ac:dyDescent="0.25">
      <c r="B3" s="621" t="s">
        <v>416</v>
      </c>
      <c r="C3" s="622"/>
      <c r="D3" s="622"/>
      <c r="E3" s="622"/>
      <c r="F3" s="622"/>
      <c r="G3" s="622"/>
      <c r="H3" s="622"/>
      <c r="I3" s="622"/>
      <c r="J3" s="622"/>
      <c r="K3" s="622"/>
      <c r="L3" s="622"/>
      <c r="M3" s="622"/>
      <c r="N3" s="622"/>
      <c r="O3" s="622"/>
      <c r="P3" s="622"/>
      <c r="Q3" s="623"/>
    </row>
    <row r="4" spans="2:17" x14ac:dyDescent="0.25">
      <c r="B4" s="519"/>
      <c r="C4" s="497"/>
      <c r="D4" s="497"/>
      <c r="E4" s="497"/>
      <c r="F4" s="497"/>
      <c r="G4" s="497"/>
      <c r="H4" s="497"/>
      <c r="I4" s="497"/>
      <c r="J4" s="497"/>
      <c r="K4" s="497"/>
      <c r="L4" s="497"/>
      <c r="M4" s="497"/>
      <c r="N4" s="497"/>
      <c r="O4" s="497"/>
      <c r="P4" s="497"/>
      <c r="Q4" s="520"/>
    </row>
    <row r="5" spans="2:17" ht="18.75" customHeight="1" x14ac:dyDescent="0.35">
      <c r="B5" s="519"/>
      <c r="C5" s="45"/>
      <c r="D5" s="45"/>
      <c r="E5" s="45"/>
      <c r="F5" s="45"/>
      <c r="G5" s="45"/>
      <c r="H5" s="45"/>
      <c r="I5" s="521"/>
      <c r="J5" s="45"/>
      <c r="K5" s="45"/>
      <c r="L5" s="627"/>
      <c r="M5" s="627"/>
      <c r="N5" s="627"/>
      <c r="O5" s="627"/>
      <c r="P5" s="627"/>
      <c r="Q5" s="628"/>
    </row>
    <row r="6" spans="2:17" ht="3.75" customHeight="1" x14ac:dyDescent="0.25">
      <c r="B6" s="519" t="s">
        <v>411</v>
      </c>
      <c r="C6" s="497"/>
      <c r="D6" s="497"/>
      <c r="E6" s="45"/>
      <c r="F6" s="45"/>
      <c r="G6" s="45"/>
      <c r="H6" s="45"/>
      <c r="I6" s="45"/>
      <c r="J6" s="45"/>
      <c r="K6" s="45"/>
      <c r="L6" s="45"/>
      <c r="M6" s="45"/>
      <c r="N6" s="45"/>
      <c r="O6" s="45"/>
      <c r="P6" s="45"/>
      <c r="Q6" s="522"/>
    </row>
    <row r="7" spans="2:17" ht="15.75" x14ac:dyDescent="0.3">
      <c r="B7" s="523"/>
      <c r="C7" s="497"/>
      <c r="D7" s="497"/>
      <c r="E7" s="1"/>
      <c r="F7" s="1"/>
      <c r="G7" s="1"/>
      <c r="H7" s="1"/>
      <c r="I7" s="619" t="s">
        <v>417</v>
      </c>
      <c r="J7" s="619"/>
      <c r="K7" s="619"/>
      <c r="L7" s="619"/>
      <c r="M7" s="619"/>
      <c r="N7" s="619"/>
      <c r="O7" s="619"/>
      <c r="P7" s="619"/>
      <c r="Q7" s="620"/>
    </row>
    <row r="8" spans="2:17" ht="15.75" x14ac:dyDescent="0.3">
      <c r="B8" s="519"/>
      <c r="C8" s="497"/>
      <c r="D8" s="497"/>
      <c r="E8" s="1"/>
      <c r="F8" s="1"/>
      <c r="G8" s="1"/>
      <c r="H8" s="1"/>
      <c r="I8" s="524"/>
      <c r="J8" s="525"/>
      <c r="K8" s="525"/>
      <c r="L8" s="525"/>
      <c r="M8" s="525"/>
      <c r="N8" s="525"/>
      <c r="O8" s="525"/>
      <c r="P8" s="526"/>
      <c r="Q8" s="527"/>
    </row>
    <row r="9" spans="2:17" ht="15.75" x14ac:dyDescent="0.3">
      <c r="B9" s="519"/>
      <c r="C9" s="497"/>
      <c r="D9" s="497"/>
      <c r="E9" s="1"/>
      <c r="F9" s="1"/>
      <c r="G9" s="1"/>
      <c r="H9" s="1"/>
      <c r="I9" s="619" t="s">
        <v>439</v>
      </c>
      <c r="J9" s="619"/>
      <c r="K9" s="619"/>
      <c r="L9" s="619"/>
      <c r="M9" s="619"/>
      <c r="N9" s="619"/>
      <c r="O9" s="619"/>
      <c r="P9" s="619"/>
      <c r="Q9" s="620"/>
    </row>
    <row r="10" spans="2:17" ht="15.75" x14ac:dyDescent="0.3">
      <c r="B10" s="519"/>
      <c r="C10" s="497"/>
      <c r="D10" s="497"/>
      <c r="E10" s="1"/>
      <c r="F10" s="1"/>
      <c r="G10" s="1"/>
      <c r="H10" s="1"/>
      <c r="I10" s="524"/>
      <c r="J10" s="525"/>
      <c r="K10" s="525"/>
      <c r="L10" s="525"/>
      <c r="M10" s="525"/>
      <c r="N10" s="525"/>
      <c r="O10" s="525"/>
      <c r="P10" s="526"/>
      <c r="Q10" s="527"/>
    </row>
    <row r="11" spans="2:17" ht="15.75" customHeight="1" x14ac:dyDescent="0.3">
      <c r="B11" s="519"/>
      <c r="C11" s="497"/>
      <c r="D11" s="497"/>
      <c r="E11" s="1"/>
      <c r="F11" s="1"/>
      <c r="G11" s="1"/>
      <c r="H11" s="1"/>
      <c r="I11" s="617" t="s">
        <v>418</v>
      </c>
      <c r="J11" s="617"/>
      <c r="K11" s="617"/>
      <c r="L11" s="617"/>
      <c r="M11" s="617"/>
      <c r="N11" s="617"/>
      <c r="O11" s="617"/>
      <c r="P11" s="617"/>
      <c r="Q11" s="618"/>
    </row>
    <row r="12" spans="2:17" ht="15.75" x14ac:dyDescent="0.3">
      <c r="B12" s="519"/>
      <c r="C12" s="497"/>
      <c r="D12" s="497"/>
      <c r="E12" s="1"/>
      <c r="F12" s="1"/>
      <c r="G12" s="1"/>
      <c r="H12" s="1"/>
      <c r="I12" s="525"/>
      <c r="J12" s="525"/>
      <c r="K12" s="525"/>
      <c r="L12" s="525"/>
      <c r="M12" s="525"/>
      <c r="N12" s="525"/>
      <c r="O12" s="525"/>
      <c r="P12" s="526"/>
      <c r="Q12" s="527"/>
    </row>
    <row r="13" spans="2:17" s="531" customFormat="1" ht="33" customHeight="1" x14ac:dyDescent="0.3">
      <c r="B13" s="528"/>
      <c r="C13" s="529"/>
      <c r="D13" s="529"/>
      <c r="E13" s="530"/>
      <c r="F13" s="530"/>
      <c r="G13" s="530"/>
      <c r="H13" s="530"/>
      <c r="I13" s="617" t="s">
        <v>419</v>
      </c>
      <c r="J13" s="617"/>
      <c r="K13" s="617"/>
      <c r="L13" s="617"/>
      <c r="M13" s="617"/>
      <c r="N13" s="617"/>
      <c r="O13" s="617"/>
      <c r="P13" s="617"/>
      <c r="Q13" s="618"/>
    </row>
    <row r="14" spans="2:17" ht="15.75" x14ac:dyDescent="0.3">
      <c r="B14" s="519"/>
      <c r="C14" s="497"/>
      <c r="D14" s="497"/>
      <c r="E14" s="1"/>
      <c r="F14" s="1"/>
      <c r="G14" s="1"/>
      <c r="H14" s="1"/>
      <c r="I14" s="525"/>
      <c r="J14" s="525"/>
      <c r="K14" s="525"/>
      <c r="L14" s="525"/>
      <c r="M14" s="525"/>
      <c r="N14" s="525"/>
      <c r="O14" s="525"/>
      <c r="P14" s="526"/>
      <c r="Q14" s="527"/>
    </row>
    <row r="15" spans="2:17" ht="33.75" customHeight="1" x14ac:dyDescent="0.3">
      <c r="B15" s="519"/>
      <c r="C15" s="497"/>
      <c r="D15" s="497"/>
      <c r="E15" s="1"/>
      <c r="F15" s="1"/>
      <c r="G15" s="1"/>
      <c r="H15" s="1"/>
      <c r="I15" s="617" t="s">
        <v>420</v>
      </c>
      <c r="J15" s="617"/>
      <c r="K15" s="617"/>
      <c r="L15" s="617"/>
      <c r="M15" s="617"/>
      <c r="N15" s="617"/>
      <c r="O15" s="617"/>
      <c r="P15" s="617"/>
      <c r="Q15" s="618"/>
    </row>
    <row r="16" spans="2:17" ht="15.75" x14ac:dyDescent="0.3">
      <c r="B16" s="519"/>
      <c r="C16" s="497"/>
      <c r="D16" s="497"/>
      <c r="E16" s="1"/>
      <c r="F16" s="1"/>
      <c r="G16" s="1"/>
      <c r="H16" s="1"/>
      <c r="I16" s="525"/>
      <c r="J16" s="525"/>
      <c r="K16" s="525"/>
      <c r="L16" s="525"/>
      <c r="M16" s="525"/>
      <c r="N16" s="525"/>
      <c r="O16" s="525"/>
      <c r="P16" s="526"/>
      <c r="Q16" s="527"/>
    </row>
    <row r="17" spans="2:17" s="531" customFormat="1" ht="36" customHeight="1" x14ac:dyDescent="0.3">
      <c r="B17" s="528"/>
      <c r="C17" s="529"/>
      <c r="D17" s="529"/>
      <c r="E17" s="532"/>
      <c r="F17" s="532"/>
      <c r="G17" s="532"/>
      <c r="H17" s="532"/>
      <c r="I17" s="617" t="s">
        <v>421</v>
      </c>
      <c r="J17" s="617"/>
      <c r="K17" s="617"/>
      <c r="L17" s="617"/>
      <c r="M17" s="617"/>
      <c r="N17" s="617"/>
      <c r="O17" s="617"/>
      <c r="P17" s="617"/>
      <c r="Q17" s="618"/>
    </row>
    <row r="18" spans="2:17" ht="15.75" x14ac:dyDescent="0.3">
      <c r="B18" s="519"/>
      <c r="C18" s="497"/>
      <c r="D18" s="497"/>
      <c r="E18" s="45"/>
      <c r="F18" s="45"/>
      <c r="G18" s="45"/>
      <c r="H18" s="45"/>
      <c r="I18" s="525"/>
      <c r="J18" s="525"/>
      <c r="K18" s="525"/>
      <c r="L18" s="525"/>
      <c r="M18" s="525"/>
      <c r="N18" s="525"/>
      <c r="O18" s="525"/>
      <c r="P18" s="526"/>
      <c r="Q18" s="527"/>
    </row>
    <row r="19" spans="2:17" ht="15.75" x14ac:dyDescent="0.3">
      <c r="B19" s="519"/>
      <c r="C19" s="497"/>
      <c r="D19" s="497"/>
      <c r="E19" s="497"/>
      <c r="F19" s="497"/>
      <c r="G19" s="497"/>
      <c r="H19" s="497"/>
      <c r="I19" s="619" t="s">
        <v>422</v>
      </c>
      <c r="J19" s="619"/>
      <c r="K19" s="619"/>
      <c r="L19" s="619"/>
      <c r="M19" s="619"/>
      <c r="N19" s="619"/>
      <c r="O19" s="619"/>
      <c r="P19" s="619"/>
      <c r="Q19" s="620"/>
    </row>
    <row r="20" spans="2:17" x14ac:dyDescent="0.25">
      <c r="B20" s="533" t="s">
        <v>412</v>
      </c>
      <c r="C20" s="497"/>
      <c r="D20" s="497"/>
      <c r="E20" s="497"/>
      <c r="F20" s="497"/>
      <c r="G20" s="497"/>
      <c r="H20" s="497"/>
      <c r="I20" s="1"/>
      <c r="J20" s="497"/>
      <c r="K20" s="497"/>
      <c r="L20" s="497"/>
      <c r="M20" s="497"/>
      <c r="N20" s="497"/>
      <c r="O20" s="497"/>
      <c r="P20" s="497"/>
      <c r="Q20" s="520"/>
    </row>
    <row r="21" spans="2:17" x14ac:dyDescent="0.25">
      <c r="B21" s="533"/>
      <c r="C21" s="497"/>
      <c r="D21" s="497"/>
      <c r="E21" s="497"/>
      <c r="F21" s="497"/>
      <c r="G21" s="497"/>
      <c r="H21" s="497"/>
      <c r="I21" s="497"/>
      <c r="J21" s="497"/>
      <c r="K21" s="497"/>
      <c r="L21" s="497"/>
      <c r="M21" s="497"/>
      <c r="N21" s="497"/>
      <c r="O21" s="497"/>
      <c r="P21" s="497"/>
      <c r="Q21" s="520"/>
    </row>
    <row r="22" spans="2:17" x14ac:dyDescent="0.25">
      <c r="B22" s="533"/>
      <c r="C22" s="497"/>
      <c r="D22" s="497"/>
      <c r="E22" s="497"/>
      <c r="F22" s="497"/>
      <c r="G22" s="497"/>
      <c r="H22" s="497"/>
      <c r="I22" s="497"/>
      <c r="J22" s="497"/>
      <c r="K22" s="497"/>
      <c r="L22" s="497"/>
      <c r="M22" s="497"/>
      <c r="N22" s="497"/>
      <c r="O22" s="497"/>
      <c r="P22" s="497"/>
      <c r="Q22" s="520"/>
    </row>
    <row r="23" spans="2:17" x14ac:dyDescent="0.25">
      <c r="B23" s="533"/>
      <c r="C23" s="497"/>
      <c r="D23" s="497"/>
      <c r="E23" s="497"/>
      <c r="F23" s="497"/>
      <c r="G23" s="497"/>
      <c r="H23" s="497"/>
      <c r="I23" s="497"/>
      <c r="J23" s="497"/>
      <c r="K23" s="497"/>
      <c r="L23" s="497"/>
      <c r="M23" s="497"/>
      <c r="N23" s="497"/>
      <c r="O23" s="497"/>
      <c r="P23" s="497"/>
      <c r="Q23" s="520"/>
    </row>
    <row r="24" spans="2:17" x14ac:dyDescent="0.25">
      <c r="B24" s="533"/>
      <c r="C24" s="497"/>
      <c r="D24" s="497"/>
      <c r="E24" s="497"/>
      <c r="F24" s="497"/>
      <c r="G24" s="497"/>
      <c r="H24" s="497"/>
      <c r="I24" s="497"/>
      <c r="J24" s="497"/>
      <c r="K24" s="497"/>
      <c r="L24" s="497"/>
      <c r="M24" s="497"/>
      <c r="N24" s="497"/>
      <c r="O24" s="497"/>
      <c r="P24" s="497"/>
      <c r="Q24" s="520"/>
    </row>
    <row r="25" spans="2:17" x14ac:dyDescent="0.25">
      <c r="B25" s="533"/>
      <c r="C25" s="497"/>
      <c r="D25" s="497"/>
      <c r="E25" s="497"/>
      <c r="F25" s="497"/>
      <c r="G25" s="497"/>
      <c r="H25" s="497"/>
      <c r="I25" s="497"/>
      <c r="J25" s="497"/>
      <c r="K25" s="497"/>
      <c r="L25" s="497"/>
      <c r="M25" s="497"/>
      <c r="N25" s="497"/>
      <c r="O25" s="497"/>
      <c r="P25" s="497"/>
      <c r="Q25" s="520"/>
    </row>
    <row r="26" spans="2:17" x14ac:dyDescent="0.25">
      <c r="B26" s="519"/>
      <c r="C26" s="497"/>
      <c r="D26" s="497"/>
      <c r="E26" s="497"/>
      <c r="F26" s="497"/>
      <c r="G26" s="497"/>
      <c r="H26" s="497"/>
      <c r="I26" s="497"/>
      <c r="J26" s="497"/>
      <c r="K26" s="497"/>
      <c r="L26" s="497"/>
      <c r="M26" s="497"/>
      <c r="N26" s="497"/>
      <c r="O26" s="497"/>
      <c r="P26" s="497"/>
      <c r="Q26" s="520"/>
    </row>
    <row r="27" spans="2:17" x14ac:dyDescent="0.25">
      <c r="B27" s="519"/>
      <c r="C27" s="497"/>
      <c r="D27" s="497"/>
      <c r="E27" s="497"/>
      <c r="F27" s="497"/>
      <c r="G27" s="497"/>
      <c r="H27" s="497"/>
      <c r="I27" s="497"/>
      <c r="J27" s="497"/>
      <c r="K27" s="497"/>
      <c r="L27" s="497"/>
      <c r="M27" s="497"/>
      <c r="N27" s="497"/>
      <c r="O27" s="497"/>
      <c r="P27" s="497"/>
      <c r="Q27" s="520"/>
    </row>
    <row r="28" spans="2:17" x14ac:dyDescent="0.25">
      <c r="B28" s="519"/>
      <c r="C28" s="497"/>
      <c r="D28" s="497"/>
      <c r="E28" s="497"/>
      <c r="F28" s="497"/>
      <c r="G28" s="497"/>
      <c r="H28" s="497"/>
      <c r="I28" s="497"/>
      <c r="J28" s="497"/>
      <c r="K28" s="497"/>
      <c r="L28" s="497"/>
      <c r="M28" s="497"/>
      <c r="N28" s="497"/>
      <c r="O28" s="497"/>
      <c r="P28" s="497"/>
      <c r="Q28" s="520"/>
    </row>
    <row r="29" spans="2:17" x14ac:dyDescent="0.25">
      <c r="B29" s="519"/>
      <c r="C29" s="497"/>
      <c r="D29" s="497"/>
      <c r="E29" s="497"/>
      <c r="F29" s="497"/>
      <c r="G29" s="497"/>
      <c r="H29" s="497"/>
      <c r="I29" s="497"/>
      <c r="J29" s="497"/>
      <c r="K29" s="497"/>
      <c r="L29" s="497"/>
      <c r="M29" s="497"/>
      <c r="N29" s="497"/>
      <c r="O29" s="497"/>
      <c r="P29" s="497"/>
      <c r="Q29" s="520"/>
    </row>
    <row r="30" spans="2:17" x14ac:dyDescent="0.25">
      <c r="B30" s="519"/>
      <c r="C30" s="497"/>
      <c r="D30" s="497"/>
      <c r="E30" s="497"/>
      <c r="F30" s="497"/>
      <c r="G30" s="497"/>
      <c r="H30" s="497"/>
      <c r="I30" s="497"/>
      <c r="J30" s="497"/>
      <c r="K30" s="497"/>
      <c r="L30" s="497"/>
      <c r="M30" s="497"/>
      <c r="N30" s="497"/>
      <c r="O30" s="497"/>
      <c r="P30" s="497"/>
      <c r="Q30" s="520"/>
    </row>
    <row r="31" spans="2:17" x14ac:dyDescent="0.25">
      <c r="B31" s="519"/>
      <c r="C31" s="497"/>
      <c r="D31" s="497"/>
      <c r="E31" s="497"/>
      <c r="F31" s="497"/>
      <c r="G31" s="497"/>
      <c r="H31" s="497"/>
      <c r="I31" s="497"/>
      <c r="J31" s="497"/>
      <c r="K31" s="497"/>
      <c r="L31" s="497"/>
      <c r="M31" s="497"/>
      <c r="N31" s="497"/>
      <c r="O31" s="497"/>
      <c r="P31" s="497"/>
      <c r="Q31" s="520"/>
    </row>
    <row r="32" spans="2:17" x14ac:dyDescent="0.25">
      <c r="B32" s="519"/>
      <c r="C32" s="497"/>
      <c r="D32" s="497"/>
      <c r="E32" s="497"/>
      <c r="F32" s="497"/>
      <c r="G32" s="497"/>
      <c r="H32" s="497"/>
      <c r="I32" s="497"/>
      <c r="J32" s="497"/>
      <c r="K32" s="497"/>
      <c r="L32" s="497"/>
      <c r="M32" s="497"/>
      <c r="N32" s="497"/>
      <c r="O32" s="497"/>
      <c r="P32" s="497"/>
      <c r="Q32" s="520"/>
    </row>
    <row r="33" spans="2:17" x14ac:dyDescent="0.25">
      <c r="B33" s="519"/>
      <c r="C33" s="497"/>
      <c r="D33" s="497"/>
      <c r="E33" s="497"/>
      <c r="F33" s="497"/>
      <c r="G33" s="497"/>
      <c r="H33" s="497"/>
      <c r="I33" s="497"/>
      <c r="J33" s="497"/>
      <c r="K33" s="497"/>
      <c r="L33" s="497"/>
      <c r="M33" s="497"/>
      <c r="N33" s="497"/>
      <c r="O33" s="497"/>
      <c r="P33" s="497"/>
      <c r="Q33" s="520"/>
    </row>
    <row r="34" spans="2:17" x14ac:dyDescent="0.25">
      <c r="B34" s="519"/>
      <c r="C34" s="497"/>
      <c r="D34" s="497"/>
      <c r="E34" s="497"/>
      <c r="F34" s="497"/>
      <c r="G34" s="497"/>
      <c r="H34" s="497"/>
      <c r="I34" s="497"/>
      <c r="J34" s="497"/>
      <c r="K34" s="497"/>
      <c r="L34" s="497"/>
      <c r="M34" s="497"/>
      <c r="N34" s="497"/>
      <c r="O34" s="497"/>
      <c r="P34" s="497"/>
      <c r="Q34" s="520"/>
    </row>
    <row r="35" spans="2:17" x14ac:dyDescent="0.25">
      <c r="B35" s="519"/>
      <c r="C35" s="497"/>
      <c r="D35" s="497"/>
      <c r="E35" s="497"/>
      <c r="F35" s="497"/>
      <c r="G35" s="497"/>
      <c r="H35" s="497"/>
      <c r="I35" s="497"/>
      <c r="J35" s="497"/>
      <c r="K35" s="497"/>
      <c r="L35" s="497"/>
      <c r="M35" s="497"/>
      <c r="N35" s="497"/>
      <c r="O35" s="497"/>
      <c r="P35" s="497"/>
      <c r="Q35" s="520"/>
    </row>
    <row r="36" spans="2:17" x14ac:dyDescent="0.25">
      <c r="B36" s="519"/>
      <c r="C36" s="497"/>
      <c r="D36" s="497"/>
      <c r="E36" s="497"/>
      <c r="F36" s="497"/>
      <c r="G36" s="497"/>
      <c r="H36" s="497"/>
      <c r="I36" s="497"/>
      <c r="J36" s="497"/>
      <c r="K36" s="497"/>
      <c r="L36" s="497"/>
      <c r="M36" s="497"/>
      <c r="N36" s="497"/>
      <c r="O36" s="497"/>
      <c r="P36" s="497"/>
      <c r="Q36" s="520"/>
    </row>
    <row r="37" spans="2:17" x14ac:dyDescent="0.25">
      <c r="B37" s="519"/>
      <c r="C37" s="497"/>
      <c r="D37" s="497"/>
      <c r="E37" s="497"/>
      <c r="F37" s="497"/>
      <c r="G37" s="497"/>
      <c r="H37" s="497"/>
      <c r="I37" s="497"/>
      <c r="J37" s="497"/>
      <c r="K37" s="497"/>
      <c r="L37" s="497"/>
      <c r="M37" s="497"/>
      <c r="N37" s="497"/>
      <c r="O37" s="497"/>
      <c r="P37" s="497"/>
      <c r="Q37" s="520"/>
    </row>
    <row r="38" spans="2:17" x14ac:dyDescent="0.25">
      <c r="B38" s="519"/>
      <c r="C38" s="497"/>
      <c r="D38" s="497"/>
      <c r="E38" s="497"/>
      <c r="F38" s="497"/>
      <c r="G38" s="497"/>
      <c r="H38" s="497"/>
      <c r="I38" s="497"/>
      <c r="J38" s="497"/>
      <c r="K38" s="497"/>
      <c r="L38" s="497"/>
      <c r="M38" s="497"/>
      <c r="N38" s="497"/>
      <c r="O38" s="497"/>
      <c r="P38" s="497"/>
      <c r="Q38" s="520"/>
    </row>
    <row r="39" spans="2:17" x14ac:dyDescent="0.25">
      <c r="B39" s="519"/>
      <c r="C39" s="497"/>
      <c r="D39" s="497"/>
      <c r="E39" s="497"/>
      <c r="F39" s="497"/>
      <c r="G39" s="497"/>
      <c r="H39" s="497"/>
      <c r="I39" s="497"/>
      <c r="J39" s="497"/>
      <c r="K39" s="497"/>
      <c r="L39" s="497"/>
      <c r="M39" s="497"/>
      <c r="N39" s="497"/>
      <c r="O39" s="497"/>
      <c r="P39" s="497"/>
      <c r="Q39" s="520"/>
    </row>
    <row r="40" spans="2:17" x14ac:dyDescent="0.25">
      <c r="B40" s="519"/>
      <c r="C40" s="497"/>
      <c r="D40" s="497"/>
      <c r="E40" s="497"/>
      <c r="F40" s="497"/>
      <c r="G40" s="497"/>
      <c r="H40" s="497"/>
      <c r="I40" s="497"/>
      <c r="J40" s="497"/>
      <c r="K40" s="497"/>
      <c r="L40" s="497"/>
      <c r="M40" s="497"/>
      <c r="N40" s="497"/>
      <c r="O40" s="497"/>
      <c r="P40" s="497"/>
      <c r="Q40" s="520"/>
    </row>
    <row r="41" spans="2:17" x14ac:dyDescent="0.25">
      <c r="B41" s="519"/>
      <c r="C41" s="497"/>
      <c r="D41" s="497"/>
      <c r="E41" s="497"/>
      <c r="F41" s="497"/>
      <c r="G41" s="497"/>
      <c r="H41" s="497"/>
      <c r="I41" s="497"/>
      <c r="J41" s="497"/>
      <c r="K41" s="497"/>
      <c r="L41" s="497"/>
      <c r="M41" s="497"/>
      <c r="N41" s="497"/>
      <c r="O41" s="497"/>
      <c r="P41" s="497"/>
      <c r="Q41" s="520"/>
    </row>
    <row r="42" spans="2:17" x14ac:dyDescent="0.25">
      <c r="B42" s="519"/>
      <c r="C42" s="497"/>
      <c r="D42" s="497"/>
      <c r="E42" s="497"/>
      <c r="F42" s="497"/>
      <c r="G42" s="497"/>
      <c r="H42" s="497"/>
      <c r="I42" s="497"/>
      <c r="J42" s="497"/>
      <c r="K42" s="497"/>
      <c r="L42" s="497"/>
      <c r="M42" s="497"/>
      <c r="N42" s="497"/>
      <c r="O42" s="497"/>
      <c r="P42" s="497"/>
      <c r="Q42" s="520"/>
    </row>
    <row r="43" spans="2:17" x14ac:dyDescent="0.25">
      <c r="B43" s="519"/>
      <c r="C43" s="497"/>
      <c r="D43" s="497"/>
      <c r="E43" s="497"/>
      <c r="F43" s="497"/>
      <c r="G43" s="497"/>
      <c r="H43" s="497"/>
      <c r="I43" s="497"/>
      <c r="J43" s="497"/>
      <c r="K43" s="497"/>
      <c r="L43" s="497"/>
      <c r="M43" s="497"/>
      <c r="N43" s="497"/>
      <c r="O43" s="497"/>
      <c r="P43" s="497"/>
      <c r="Q43" s="520"/>
    </row>
    <row r="44" spans="2:17" x14ac:dyDescent="0.25">
      <c r="B44" s="519"/>
      <c r="C44" s="497"/>
      <c r="D44" s="497"/>
      <c r="E44" s="497"/>
      <c r="F44" s="497"/>
      <c r="G44" s="497"/>
      <c r="H44" s="497"/>
      <c r="I44" s="497"/>
      <c r="J44" s="497"/>
      <c r="K44" s="497"/>
      <c r="L44" s="497"/>
      <c r="M44" s="497"/>
      <c r="N44" s="497"/>
      <c r="O44" s="497"/>
      <c r="P44" s="497"/>
      <c r="Q44" s="520"/>
    </row>
    <row r="45" spans="2:17" x14ac:dyDescent="0.25">
      <c r="B45" s="519"/>
      <c r="C45" s="497"/>
      <c r="D45" s="497"/>
      <c r="E45" s="497"/>
      <c r="F45" s="497"/>
      <c r="G45" s="497"/>
      <c r="H45" s="497"/>
      <c r="I45" s="497"/>
      <c r="J45" s="497"/>
      <c r="K45" s="497"/>
      <c r="L45" s="497"/>
      <c r="M45" s="497"/>
      <c r="N45" s="497"/>
      <c r="O45" s="497"/>
      <c r="P45" s="497"/>
      <c r="Q45" s="520"/>
    </row>
    <row r="46" spans="2:17" x14ac:dyDescent="0.25">
      <c r="B46" s="519"/>
      <c r="C46" s="497"/>
      <c r="D46" s="497"/>
      <c r="E46" s="497"/>
      <c r="F46" s="497"/>
      <c r="G46" s="497"/>
      <c r="H46" s="497"/>
      <c r="I46" s="497"/>
      <c r="J46" s="497"/>
      <c r="K46" s="497"/>
      <c r="L46" s="497"/>
      <c r="M46" s="497"/>
      <c r="N46" s="497"/>
      <c r="O46" s="497"/>
      <c r="P46" s="497"/>
      <c r="Q46" s="520"/>
    </row>
    <row r="47" spans="2:17" x14ac:dyDescent="0.25">
      <c r="B47" s="519"/>
      <c r="C47" s="497"/>
      <c r="D47" s="497"/>
      <c r="E47" s="497"/>
      <c r="F47" s="497"/>
      <c r="G47" s="497"/>
      <c r="H47" s="497"/>
      <c r="I47" s="497"/>
      <c r="J47" s="497"/>
      <c r="K47" s="497"/>
      <c r="L47" s="497"/>
      <c r="M47" s="497"/>
      <c r="N47" s="497"/>
      <c r="O47" s="497"/>
      <c r="P47" s="497"/>
      <c r="Q47" s="520"/>
    </row>
    <row r="48" spans="2:17" x14ac:dyDescent="0.25">
      <c r="B48" s="519"/>
      <c r="C48" s="497"/>
      <c r="D48" s="497"/>
      <c r="E48" s="497"/>
      <c r="F48" s="497"/>
      <c r="G48" s="497"/>
      <c r="H48" s="497"/>
      <c r="I48" s="497"/>
      <c r="J48" s="497"/>
      <c r="K48" s="497"/>
      <c r="L48" s="497"/>
      <c r="M48" s="497"/>
      <c r="N48" s="497"/>
      <c r="O48" s="497"/>
      <c r="P48" s="497"/>
      <c r="Q48" s="520"/>
    </row>
    <row r="49" spans="2:17" x14ac:dyDescent="0.25">
      <c r="B49" s="519"/>
      <c r="C49" s="497"/>
      <c r="D49" s="497"/>
      <c r="E49" s="497"/>
      <c r="F49" s="497"/>
      <c r="G49" s="497"/>
      <c r="H49" s="497"/>
      <c r="I49" s="497"/>
      <c r="J49" s="497"/>
      <c r="K49" s="497"/>
      <c r="L49" s="497"/>
      <c r="M49" s="497"/>
      <c r="N49" s="497"/>
      <c r="O49" s="497"/>
      <c r="P49" s="497"/>
      <c r="Q49" s="520"/>
    </row>
    <row r="50" spans="2:17" x14ac:dyDescent="0.25">
      <c r="B50" s="519"/>
      <c r="C50" s="497"/>
      <c r="D50" s="497"/>
      <c r="E50" s="497"/>
      <c r="F50" s="497"/>
      <c r="G50" s="497"/>
      <c r="H50" s="497"/>
      <c r="I50" s="497"/>
      <c r="J50" s="497"/>
      <c r="K50" s="497"/>
      <c r="L50" s="497"/>
      <c r="M50" s="497"/>
      <c r="N50" s="497"/>
      <c r="O50" s="497"/>
      <c r="P50" s="497"/>
      <c r="Q50" s="520"/>
    </row>
    <row r="51" spans="2:17" x14ac:dyDescent="0.25">
      <c r="B51" s="519"/>
      <c r="C51" s="497"/>
      <c r="D51" s="497"/>
      <c r="E51" s="497"/>
      <c r="F51" s="497"/>
      <c r="G51" s="497"/>
      <c r="H51" s="497"/>
      <c r="I51" s="497"/>
      <c r="J51" s="497"/>
      <c r="K51" s="497"/>
      <c r="L51" s="497"/>
      <c r="M51" s="497"/>
      <c r="N51" s="497"/>
      <c r="O51" s="497"/>
      <c r="P51" s="497"/>
      <c r="Q51" s="520"/>
    </row>
    <row r="52" spans="2:17" ht="17.25" customHeight="1" x14ac:dyDescent="0.25">
      <c r="B52" s="519"/>
      <c r="C52" s="497"/>
      <c r="D52" s="497"/>
      <c r="E52" s="497"/>
      <c r="F52" s="497"/>
      <c r="G52" s="497"/>
      <c r="H52" s="497"/>
      <c r="I52" s="497"/>
      <c r="J52" s="497"/>
      <c r="K52" s="497"/>
      <c r="L52" s="497"/>
      <c r="M52" s="497"/>
      <c r="N52" s="497"/>
      <c r="O52" s="497"/>
      <c r="P52" s="497"/>
      <c r="Q52" s="520"/>
    </row>
    <row r="53" spans="2:17" x14ac:dyDescent="0.25">
      <c r="B53" s="519"/>
      <c r="C53" s="497"/>
      <c r="D53" s="497"/>
      <c r="E53" s="497"/>
      <c r="F53" s="497"/>
      <c r="G53" s="497"/>
      <c r="H53" s="497"/>
      <c r="I53" s="497"/>
      <c r="J53" s="497"/>
      <c r="K53" s="497"/>
      <c r="L53" s="497"/>
      <c r="M53" s="497"/>
      <c r="N53" s="497"/>
      <c r="O53" s="497"/>
      <c r="P53" s="497"/>
      <c r="Q53" s="520"/>
    </row>
    <row r="54" spans="2:17" x14ac:dyDescent="0.25">
      <c r="B54" s="519"/>
      <c r="C54" s="497"/>
      <c r="D54" s="497"/>
      <c r="E54" s="497"/>
      <c r="F54" s="497"/>
      <c r="G54" s="497"/>
      <c r="H54" s="497"/>
      <c r="I54" s="497"/>
      <c r="J54" s="497"/>
      <c r="K54" s="497"/>
      <c r="L54" s="497"/>
      <c r="M54" s="497"/>
      <c r="N54" s="497"/>
      <c r="O54" s="497"/>
      <c r="P54" s="497"/>
      <c r="Q54" s="520"/>
    </row>
    <row r="55" spans="2:17" x14ac:dyDescent="0.25">
      <c r="B55" s="519"/>
      <c r="C55" s="497"/>
      <c r="D55" s="497"/>
      <c r="E55" s="497"/>
      <c r="F55" s="497"/>
      <c r="G55" s="497"/>
      <c r="H55" s="497"/>
      <c r="I55" s="497"/>
      <c r="J55" s="497"/>
      <c r="K55" s="497"/>
      <c r="L55" s="497"/>
      <c r="M55" s="497"/>
      <c r="N55" s="497"/>
      <c r="O55" s="497"/>
      <c r="P55" s="497"/>
      <c r="Q55" s="520"/>
    </row>
    <row r="56" spans="2:17" x14ac:dyDescent="0.25">
      <c r="B56" s="519"/>
      <c r="C56" s="497"/>
      <c r="D56" s="497"/>
      <c r="E56" s="497"/>
      <c r="F56" s="497"/>
      <c r="G56" s="497"/>
      <c r="H56" s="497"/>
      <c r="I56" s="497"/>
      <c r="J56" s="497"/>
      <c r="K56" s="497"/>
      <c r="L56" s="497"/>
      <c r="M56" s="497"/>
      <c r="N56" s="497"/>
      <c r="O56" s="497"/>
      <c r="P56" s="497"/>
      <c r="Q56" s="520"/>
    </row>
    <row r="57" spans="2:17" x14ac:dyDescent="0.25">
      <c r="B57" s="519"/>
      <c r="C57" s="497"/>
      <c r="D57" s="497"/>
      <c r="E57" s="497"/>
      <c r="F57" s="497"/>
      <c r="G57" s="497"/>
      <c r="H57" s="497"/>
      <c r="I57" s="497"/>
      <c r="J57" s="497"/>
      <c r="K57" s="497"/>
      <c r="L57" s="497"/>
      <c r="M57" s="497"/>
      <c r="N57" s="497"/>
      <c r="O57" s="497"/>
      <c r="P57" s="497"/>
      <c r="Q57" s="520"/>
    </row>
    <row r="58" spans="2:17" x14ac:dyDescent="0.25">
      <c r="B58" s="519"/>
      <c r="C58" s="497"/>
      <c r="D58" s="497"/>
      <c r="E58" s="497"/>
      <c r="F58" s="497"/>
      <c r="G58" s="497"/>
      <c r="H58" s="497"/>
      <c r="I58" s="497"/>
      <c r="J58" s="497"/>
      <c r="K58" s="497"/>
      <c r="L58" s="497"/>
      <c r="M58" s="497"/>
      <c r="N58" s="497"/>
      <c r="O58" s="497"/>
      <c r="P58" s="497"/>
      <c r="Q58" s="520"/>
    </row>
    <row r="59" spans="2:17" x14ac:dyDescent="0.25">
      <c r="B59" s="519"/>
      <c r="C59" s="497"/>
      <c r="D59" s="497"/>
      <c r="E59" s="497"/>
      <c r="F59" s="497"/>
      <c r="G59" s="497"/>
      <c r="H59" s="497"/>
      <c r="I59" s="497"/>
      <c r="J59" s="497"/>
      <c r="K59" s="497"/>
      <c r="L59" s="497"/>
      <c r="M59" s="497"/>
      <c r="N59" s="497"/>
      <c r="O59" s="497"/>
      <c r="P59" s="497"/>
      <c r="Q59" s="520"/>
    </row>
    <row r="60" spans="2:17" x14ac:dyDescent="0.25">
      <c r="B60" s="519"/>
      <c r="C60" s="497"/>
      <c r="D60" s="497"/>
      <c r="E60" s="497"/>
      <c r="F60" s="497"/>
      <c r="G60" s="497"/>
      <c r="H60" s="497"/>
      <c r="I60" s="497"/>
      <c r="J60" s="497"/>
      <c r="K60" s="497"/>
      <c r="L60" s="497"/>
      <c r="M60" s="497"/>
      <c r="N60" s="497"/>
      <c r="O60" s="497"/>
      <c r="P60" s="497"/>
      <c r="Q60" s="520"/>
    </row>
    <row r="61" spans="2:17" x14ac:dyDescent="0.25">
      <c r="B61" s="519"/>
      <c r="C61" s="497"/>
      <c r="D61" s="497"/>
      <c r="E61" s="497"/>
      <c r="F61" s="497"/>
      <c r="G61" s="497"/>
      <c r="H61" s="497"/>
      <c r="I61" s="497"/>
      <c r="J61" s="497"/>
      <c r="K61" s="497"/>
      <c r="L61" s="497"/>
      <c r="M61" s="497"/>
      <c r="N61" s="497"/>
      <c r="O61" s="497"/>
      <c r="P61" s="497"/>
      <c r="Q61" s="520"/>
    </row>
    <row r="62" spans="2:17" x14ac:dyDescent="0.25">
      <c r="B62" s="519"/>
      <c r="C62" s="497"/>
      <c r="D62" s="497"/>
      <c r="E62" s="497"/>
      <c r="F62" s="497"/>
      <c r="G62" s="497"/>
      <c r="H62" s="497"/>
      <c r="I62" s="497"/>
      <c r="J62" s="497"/>
      <c r="K62" s="497"/>
      <c r="L62" s="497"/>
      <c r="M62" s="497"/>
      <c r="N62" s="497"/>
      <c r="O62" s="497"/>
      <c r="P62" s="497"/>
      <c r="Q62" s="520"/>
    </row>
    <row r="63" spans="2:17" ht="18.75" customHeight="1" x14ac:dyDescent="0.25">
      <c r="B63" s="519"/>
      <c r="C63" s="497"/>
      <c r="D63" s="534" t="s">
        <v>423</v>
      </c>
      <c r="E63" s="535"/>
      <c r="F63" s="535"/>
      <c r="G63" s="535"/>
      <c r="H63" s="535"/>
      <c r="I63" s="535"/>
      <c r="J63" s="497"/>
      <c r="K63" s="497"/>
      <c r="L63" s="497"/>
      <c r="M63" s="497"/>
      <c r="N63" s="497"/>
      <c r="O63" s="497"/>
      <c r="P63" s="497"/>
      <c r="Q63" s="520"/>
    </row>
    <row r="64" spans="2:17" ht="6.75" customHeight="1" x14ac:dyDescent="0.25">
      <c r="B64" s="519"/>
      <c r="C64" s="497"/>
      <c r="D64" s="535"/>
      <c r="E64" s="535"/>
      <c r="F64" s="535"/>
      <c r="G64" s="535"/>
      <c r="H64" s="535"/>
      <c r="I64" s="535"/>
      <c r="J64" s="497"/>
      <c r="K64" s="497"/>
      <c r="L64" s="497"/>
      <c r="M64" s="497"/>
      <c r="N64" s="497"/>
      <c r="O64" s="497"/>
      <c r="P64" s="497"/>
      <c r="Q64" s="520"/>
    </row>
    <row r="65" spans="2:17" ht="15.75" x14ac:dyDescent="0.25">
      <c r="B65" s="536"/>
      <c r="C65" s="497"/>
      <c r="D65" s="537" t="s">
        <v>413</v>
      </c>
      <c r="E65" s="535"/>
      <c r="F65" s="535"/>
      <c r="G65" s="535"/>
      <c r="H65" s="535"/>
      <c r="I65" s="535"/>
      <c r="J65" s="497"/>
      <c r="K65" s="497"/>
      <c r="L65" s="497"/>
      <c r="M65" s="497"/>
      <c r="N65" s="497"/>
      <c r="O65" s="497"/>
      <c r="P65" s="497"/>
      <c r="Q65" s="538"/>
    </row>
    <row r="66" spans="2:17" ht="15.75" x14ac:dyDescent="0.25">
      <c r="B66" s="536"/>
      <c r="C66" s="497"/>
      <c r="D66" s="537" t="s">
        <v>424</v>
      </c>
      <c r="E66" s="535"/>
      <c r="F66" s="535"/>
      <c r="G66" s="535"/>
      <c r="H66" s="535"/>
      <c r="I66" s="535"/>
      <c r="J66" s="497"/>
      <c r="K66" s="497"/>
      <c r="L66" s="497"/>
      <c r="M66" s="497"/>
      <c r="N66" s="497"/>
      <c r="O66" s="497"/>
      <c r="P66" s="497"/>
      <c r="Q66" s="538"/>
    </row>
    <row r="67" spans="2:17" ht="15.75" x14ac:dyDescent="0.25">
      <c r="B67" s="536"/>
      <c r="C67" s="497"/>
      <c r="D67" s="537" t="s">
        <v>425</v>
      </c>
      <c r="E67" s="535"/>
      <c r="F67" s="535"/>
      <c r="G67" s="535"/>
      <c r="H67" s="535"/>
      <c r="I67" s="535"/>
      <c r="J67" s="497"/>
      <c r="K67" s="497"/>
      <c r="L67" s="497"/>
      <c r="M67" s="497"/>
      <c r="N67" s="497"/>
      <c r="O67" s="497"/>
      <c r="P67" s="497"/>
      <c r="Q67" s="520"/>
    </row>
    <row r="68" spans="2:17" x14ac:dyDescent="0.25">
      <c r="B68" s="536"/>
      <c r="C68" s="497"/>
      <c r="D68" s="539" t="s">
        <v>414</v>
      </c>
      <c r="E68" s="535"/>
      <c r="F68" s="535"/>
      <c r="G68" s="535"/>
      <c r="H68" s="535"/>
      <c r="I68" s="535"/>
      <c r="J68" s="497"/>
      <c r="K68" s="497"/>
      <c r="L68" s="497"/>
      <c r="M68" s="497"/>
      <c r="N68" s="497"/>
      <c r="O68" s="497"/>
      <c r="P68" s="497"/>
      <c r="Q68" s="520"/>
    </row>
    <row r="69" spans="2:17" x14ac:dyDescent="0.25">
      <c r="B69" s="536"/>
      <c r="C69" s="497"/>
      <c r="D69" s="539" t="s">
        <v>415</v>
      </c>
      <c r="E69" s="535"/>
      <c r="F69" s="535"/>
      <c r="G69" s="535"/>
      <c r="H69" s="535"/>
      <c r="I69" s="535"/>
      <c r="J69" s="497"/>
      <c r="K69" s="497"/>
      <c r="L69" s="497"/>
      <c r="M69" s="540"/>
      <c r="N69" s="541"/>
      <c r="O69" s="542" t="s">
        <v>426</v>
      </c>
      <c r="P69" s="543"/>
      <c r="Q69" s="544"/>
    </row>
    <row r="70" spans="2:17" x14ac:dyDescent="0.25">
      <c r="B70" s="536"/>
      <c r="C70" s="497"/>
      <c r="D70" s="539"/>
      <c r="E70" s="535"/>
      <c r="F70" s="535"/>
      <c r="G70" s="535"/>
      <c r="H70" s="535"/>
      <c r="I70" s="535"/>
      <c r="J70" s="497"/>
      <c r="K70" s="497"/>
      <c r="L70" s="497"/>
      <c r="M70" s="550"/>
      <c r="N70" s="551"/>
      <c r="O70" s="551" t="s">
        <v>427</v>
      </c>
      <c r="P70" s="551"/>
      <c r="Q70" s="520"/>
    </row>
    <row r="71" spans="2:17" ht="15.75" thickBot="1" x14ac:dyDescent="0.3">
      <c r="B71" s="545"/>
      <c r="C71" s="546"/>
      <c r="D71" s="546"/>
      <c r="E71" s="546"/>
      <c r="F71" s="546"/>
      <c r="G71" s="546"/>
      <c r="H71" s="546"/>
      <c r="I71" s="546"/>
      <c r="J71" s="547"/>
      <c r="K71" s="547"/>
      <c r="L71" s="547"/>
      <c r="M71" s="548"/>
      <c r="N71" s="546"/>
      <c r="O71" s="73" t="s">
        <v>119</v>
      </c>
      <c r="P71" s="547"/>
      <c r="Q71" s="549"/>
    </row>
    <row r="72" spans="2:17" ht="15.75" thickTop="1" x14ac:dyDescent="0.25"/>
  </sheetData>
  <mergeCells count="10">
    <mergeCell ref="I15:Q15"/>
    <mergeCell ref="I17:Q17"/>
    <mergeCell ref="I19:Q19"/>
    <mergeCell ref="B3:Q3"/>
    <mergeCell ref="B2:Q2"/>
    <mergeCell ref="L5:Q5"/>
    <mergeCell ref="I7:Q7"/>
    <mergeCell ref="I9:Q9"/>
    <mergeCell ref="I11:Q11"/>
    <mergeCell ref="I13:Q13"/>
  </mergeCells>
  <hyperlinks>
    <hyperlink ref="D68" r:id="rId1" display="mailto:biuro@ieo.pl"/>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zoomScale="80" zoomScaleNormal="80" workbookViewId="0">
      <pane ySplit="2" topLeftCell="A3" activePane="bottomLeft" state="frozen"/>
      <selection pane="bottomLeft" activeCell="C15" sqref="C15"/>
    </sheetView>
  </sheetViews>
  <sheetFormatPr defaultColWidth="9.140625" defaultRowHeight="15" x14ac:dyDescent="0.25"/>
  <cols>
    <col min="1" max="1" width="6.7109375" style="2" customWidth="1"/>
    <col min="2" max="2" width="26.85546875" style="453" customWidth="1"/>
    <col min="3" max="3" width="30.85546875" style="460" bestFit="1" customWidth="1"/>
    <col min="4" max="4" width="26.28515625" style="460" customWidth="1"/>
    <col min="5" max="6" width="22.28515625" style="2" customWidth="1"/>
    <col min="7" max="7" width="20.140625" style="2" bestFit="1" customWidth="1"/>
    <col min="8" max="8" width="21.140625" style="2" bestFit="1" customWidth="1"/>
    <col min="9" max="9" width="35.140625" style="2" bestFit="1" customWidth="1"/>
    <col min="10" max="10" width="24.140625" style="2" bestFit="1" customWidth="1"/>
    <col min="11" max="11" width="28.85546875" style="2" bestFit="1" customWidth="1"/>
    <col min="12" max="12" width="24.5703125" style="2" customWidth="1"/>
    <col min="13" max="16384" width="9.140625" style="2"/>
  </cols>
  <sheetData>
    <row r="1" spans="1:12" ht="51.75" customHeight="1" x14ac:dyDescent="0.25">
      <c r="A1" s="200"/>
      <c r="B1" s="786" t="s">
        <v>340</v>
      </c>
      <c r="C1" s="787"/>
      <c r="D1" s="787"/>
      <c r="E1" s="787"/>
      <c r="F1" s="787"/>
      <c r="G1" s="787"/>
      <c r="H1" s="787"/>
      <c r="I1" s="787"/>
      <c r="J1" s="788" t="s">
        <v>119</v>
      </c>
      <c r="K1" s="788"/>
      <c r="L1" s="788"/>
    </row>
    <row r="2" spans="1:12" ht="25.5" x14ac:dyDescent="0.25">
      <c r="A2" s="315" t="s">
        <v>43</v>
      </c>
      <c r="B2" s="323" t="s">
        <v>0</v>
      </c>
      <c r="C2" s="324" t="s">
        <v>250</v>
      </c>
      <c r="D2" s="324" t="s">
        <v>54</v>
      </c>
      <c r="E2" s="323" t="s">
        <v>1</v>
      </c>
      <c r="F2" s="323" t="s">
        <v>166</v>
      </c>
      <c r="G2" s="323" t="s">
        <v>2</v>
      </c>
      <c r="H2" s="325" t="s">
        <v>3</v>
      </c>
      <c r="I2" s="326" t="s">
        <v>4</v>
      </c>
      <c r="J2" s="326" t="s">
        <v>5</v>
      </c>
      <c r="K2" s="326" t="s">
        <v>6</v>
      </c>
      <c r="L2" s="327" t="s">
        <v>366</v>
      </c>
    </row>
    <row r="3" spans="1:12" x14ac:dyDescent="0.25">
      <c r="A3" s="328"/>
      <c r="B3" s="334" t="s">
        <v>9</v>
      </c>
      <c r="C3" s="335" t="s">
        <v>24</v>
      </c>
      <c r="D3" s="335"/>
      <c r="E3" s="334" t="s">
        <v>24</v>
      </c>
      <c r="F3" s="334" t="s">
        <v>251</v>
      </c>
      <c r="G3" s="334" t="s">
        <v>41</v>
      </c>
      <c r="H3" s="336">
        <v>8000</v>
      </c>
      <c r="I3" s="337">
        <v>43342</v>
      </c>
      <c r="J3" s="337"/>
      <c r="K3" s="329"/>
      <c r="L3" s="467" t="s">
        <v>13</v>
      </c>
    </row>
    <row r="4" spans="1:12" x14ac:dyDescent="0.25">
      <c r="A4" s="330"/>
      <c r="B4" s="338" t="s">
        <v>10</v>
      </c>
      <c r="C4" s="339" t="s">
        <v>31</v>
      </c>
      <c r="D4" s="339"/>
      <c r="E4" s="338" t="s">
        <v>31</v>
      </c>
      <c r="F4" s="338" t="s">
        <v>252</v>
      </c>
      <c r="G4" s="338" t="s">
        <v>29</v>
      </c>
      <c r="H4" s="340">
        <v>1050</v>
      </c>
      <c r="I4" s="341">
        <v>43438</v>
      </c>
      <c r="J4" s="341"/>
      <c r="K4" s="331"/>
      <c r="L4" s="467" t="s">
        <v>13</v>
      </c>
    </row>
    <row r="5" spans="1:12" x14ac:dyDescent="0.25">
      <c r="A5" s="332"/>
      <c r="B5" s="342" t="s">
        <v>10</v>
      </c>
      <c r="C5" s="343" t="s">
        <v>204</v>
      </c>
      <c r="D5" s="343"/>
      <c r="E5" s="342" t="s">
        <v>205</v>
      </c>
      <c r="F5" s="342" t="s">
        <v>206</v>
      </c>
      <c r="G5" s="342" t="s">
        <v>14</v>
      </c>
      <c r="H5" s="344">
        <v>850</v>
      </c>
      <c r="I5" s="345">
        <v>43437</v>
      </c>
      <c r="J5" s="345">
        <v>43448</v>
      </c>
      <c r="K5" s="333"/>
      <c r="L5" s="467" t="s">
        <v>248</v>
      </c>
    </row>
    <row r="6" spans="1:12" ht="15.75" thickBot="1" x14ac:dyDescent="0.3">
      <c r="A6" s="459"/>
      <c r="B6" s="447" t="s">
        <v>10</v>
      </c>
      <c r="C6" s="448" t="s">
        <v>254</v>
      </c>
      <c r="D6" s="448"/>
      <c r="E6" s="447" t="s">
        <v>207</v>
      </c>
      <c r="F6" s="447" t="s">
        <v>203</v>
      </c>
      <c r="G6" s="447" t="s">
        <v>14</v>
      </c>
      <c r="H6" s="449">
        <v>500</v>
      </c>
      <c r="I6" s="450">
        <v>43481</v>
      </c>
      <c r="J6" s="450"/>
      <c r="K6" s="451"/>
      <c r="L6" s="469" t="s">
        <v>248</v>
      </c>
    </row>
  </sheetData>
  <autoFilter ref="A2:L11"/>
  <mergeCells count="2">
    <mergeCell ref="B1:I1"/>
    <mergeCell ref="J1:L1"/>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zoomScale="90" zoomScaleNormal="90" workbookViewId="0">
      <pane ySplit="2" topLeftCell="A3" activePane="bottomLeft" state="frozen"/>
      <selection pane="bottomLeft" activeCell="I36" sqref="I36"/>
    </sheetView>
  </sheetViews>
  <sheetFormatPr defaultColWidth="9.140625" defaultRowHeight="15" x14ac:dyDescent="0.25"/>
  <cols>
    <col min="1" max="1" width="6.7109375" style="2" customWidth="1"/>
    <col min="2" max="2" width="26.85546875" style="2" customWidth="1"/>
    <col min="3" max="4" width="26.28515625" style="2" customWidth="1"/>
    <col min="5" max="6" width="22.28515625" style="2" customWidth="1"/>
    <col min="7" max="7" width="21.7109375" style="2" customWidth="1"/>
    <col min="8" max="8" width="21.42578125" style="2" bestFit="1" customWidth="1"/>
    <col min="9" max="9" width="35.42578125" style="2" bestFit="1" customWidth="1"/>
    <col min="10" max="10" width="24.28515625" style="2" bestFit="1" customWidth="1"/>
    <col min="11" max="11" width="29.28515625" style="2" bestFit="1" customWidth="1"/>
    <col min="12" max="12" width="18.28515625" style="2" customWidth="1"/>
    <col min="13" max="19" width="9.140625" style="2"/>
    <col min="20" max="20" width="10.42578125" style="2" bestFit="1" customWidth="1"/>
    <col min="21" max="21" width="10.42578125" style="2" customWidth="1"/>
    <col min="22" max="22" width="10.42578125" style="2" bestFit="1" customWidth="1"/>
    <col min="23" max="23" width="10.42578125" style="2" customWidth="1"/>
    <col min="24" max="24" width="10.42578125" style="2" bestFit="1" customWidth="1"/>
    <col min="25" max="16384" width="9.140625" style="2"/>
  </cols>
  <sheetData>
    <row r="1" spans="1:26" ht="45.75" customHeight="1" thickBot="1" x14ac:dyDescent="0.3">
      <c r="A1" s="147"/>
      <c r="B1" s="789" t="s">
        <v>359</v>
      </c>
      <c r="C1" s="789"/>
      <c r="D1" s="789"/>
      <c r="E1" s="789"/>
      <c r="F1" s="789"/>
      <c r="G1" s="789"/>
      <c r="H1" s="789"/>
      <c r="I1" s="789"/>
      <c r="J1" s="790" t="s">
        <v>119</v>
      </c>
      <c r="K1" s="790"/>
      <c r="L1" s="790"/>
    </row>
    <row r="2" spans="1:26" ht="25.5" x14ac:dyDescent="0.25">
      <c r="A2" s="316" t="s">
        <v>43</v>
      </c>
      <c r="B2" s="317" t="s">
        <v>0</v>
      </c>
      <c r="C2" s="318" t="s">
        <v>250</v>
      </c>
      <c r="D2" s="318" t="s">
        <v>54</v>
      </c>
      <c r="E2" s="317" t="s">
        <v>1</v>
      </c>
      <c r="F2" s="319" t="s">
        <v>166</v>
      </c>
      <c r="G2" s="319" t="s">
        <v>2</v>
      </c>
      <c r="H2" s="320" t="s">
        <v>3</v>
      </c>
      <c r="I2" s="321" t="s">
        <v>4</v>
      </c>
      <c r="J2" s="321" t="s">
        <v>5</v>
      </c>
      <c r="K2" s="321" t="s">
        <v>6</v>
      </c>
      <c r="L2" s="322" t="s">
        <v>366</v>
      </c>
    </row>
    <row r="3" spans="1:26" x14ac:dyDescent="0.25">
      <c r="A3" s="328">
        <v>1</v>
      </c>
      <c r="B3" s="334" t="s">
        <v>9</v>
      </c>
      <c r="C3" s="335"/>
      <c r="D3" s="335"/>
      <c r="E3" s="334" t="s">
        <v>255</v>
      </c>
      <c r="F3" s="334" t="s">
        <v>256</v>
      </c>
      <c r="G3" s="334" t="s">
        <v>27</v>
      </c>
      <c r="H3" s="336">
        <v>2000</v>
      </c>
      <c r="I3" s="337">
        <v>42417</v>
      </c>
      <c r="J3" s="337">
        <v>42815</v>
      </c>
      <c r="K3" s="337"/>
      <c r="L3" s="467" t="s">
        <v>8</v>
      </c>
    </row>
    <row r="4" spans="1:26" x14ac:dyDescent="0.25">
      <c r="A4" s="330">
        <v>2</v>
      </c>
      <c r="B4" s="338" t="s">
        <v>9</v>
      </c>
      <c r="C4" s="339"/>
      <c r="D4" s="339"/>
      <c r="E4" s="338" t="s">
        <v>74</v>
      </c>
      <c r="F4" s="338" t="s">
        <v>257</v>
      </c>
      <c r="G4" s="338" t="s">
        <v>27</v>
      </c>
      <c r="H4" s="340">
        <v>850</v>
      </c>
      <c r="I4" s="341">
        <v>42660</v>
      </c>
      <c r="J4" s="341"/>
      <c r="K4" s="341"/>
      <c r="L4" s="467" t="s">
        <v>8</v>
      </c>
    </row>
    <row r="5" spans="1:26" x14ac:dyDescent="0.25">
      <c r="A5" s="330">
        <v>26</v>
      </c>
      <c r="B5" s="338" t="s">
        <v>9</v>
      </c>
      <c r="C5" s="339" t="s">
        <v>30</v>
      </c>
      <c r="D5" s="339"/>
      <c r="E5" s="338" t="s">
        <v>30</v>
      </c>
      <c r="F5" s="338" t="s">
        <v>253</v>
      </c>
      <c r="G5" s="338" t="s">
        <v>29</v>
      </c>
      <c r="H5" s="340">
        <v>1000</v>
      </c>
      <c r="I5" s="341">
        <v>43168</v>
      </c>
      <c r="J5" s="341"/>
      <c r="K5" s="341"/>
      <c r="L5" s="467" t="s">
        <v>13</v>
      </c>
    </row>
    <row r="6" spans="1:26" x14ac:dyDescent="0.25">
      <c r="A6" s="330">
        <v>27</v>
      </c>
      <c r="B6" s="338" t="s">
        <v>9</v>
      </c>
      <c r="C6" s="339" t="s">
        <v>30</v>
      </c>
      <c r="D6" s="339"/>
      <c r="E6" s="338" t="s">
        <v>30</v>
      </c>
      <c r="F6" s="338" t="s">
        <v>253</v>
      </c>
      <c r="G6" s="338" t="s">
        <v>29</v>
      </c>
      <c r="H6" s="340">
        <v>1000</v>
      </c>
      <c r="I6" s="341">
        <v>43168</v>
      </c>
      <c r="J6" s="341"/>
      <c r="K6" s="341"/>
      <c r="L6" s="467" t="s">
        <v>13</v>
      </c>
    </row>
    <row r="7" spans="1:26" x14ac:dyDescent="0.25">
      <c r="A7" s="330">
        <v>28</v>
      </c>
      <c r="B7" s="338" t="s">
        <v>75</v>
      </c>
      <c r="C7" s="339"/>
      <c r="D7" s="339" t="s">
        <v>258</v>
      </c>
      <c r="E7" s="338" t="s">
        <v>258</v>
      </c>
      <c r="F7" s="338" t="s">
        <v>196</v>
      </c>
      <c r="G7" s="338" t="s">
        <v>40</v>
      </c>
      <c r="H7" s="340">
        <v>8000</v>
      </c>
      <c r="I7" s="341">
        <v>38695</v>
      </c>
      <c r="J7" s="341">
        <v>39423</v>
      </c>
      <c r="K7" s="341"/>
      <c r="L7" s="467" t="s">
        <v>11</v>
      </c>
    </row>
    <row r="8" spans="1:26" x14ac:dyDescent="0.25">
      <c r="A8" s="330">
        <v>29</v>
      </c>
      <c r="B8" s="338" t="s">
        <v>75</v>
      </c>
      <c r="C8" s="339"/>
      <c r="D8" s="339" t="s">
        <v>259</v>
      </c>
      <c r="E8" s="338" t="s">
        <v>79</v>
      </c>
      <c r="F8" s="338" t="s">
        <v>199</v>
      </c>
      <c r="G8" s="338" t="s">
        <v>35</v>
      </c>
      <c r="H8" s="340">
        <v>5000</v>
      </c>
      <c r="I8" s="341">
        <v>39212</v>
      </c>
      <c r="J8" s="341">
        <v>39853</v>
      </c>
      <c r="K8" s="341"/>
      <c r="L8" s="467" t="s">
        <v>11</v>
      </c>
    </row>
    <row r="9" spans="1:26" ht="30" x14ac:dyDescent="0.25">
      <c r="A9" s="330">
        <v>91</v>
      </c>
      <c r="B9" s="338" t="s">
        <v>9</v>
      </c>
      <c r="C9" s="339" t="s">
        <v>260</v>
      </c>
      <c r="D9" s="339"/>
      <c r="E9" s="338" t="s">
        <v>37</v>
      </c>
      <c r="F9" s="338" t="s">
        <v>213</v>
      </c>
      <c r="G9" s="338" t="s">
        <v>40</v>
      </c>
      <c r="H9" s="340">
        <v>6000</v>
      </c>
      <c r="I9" s="341">
        <v>42439</v>
      </c>
      <c r="J9" s="341">
        <v>43179</v>
      </c>
      <c r="K9" s="341"/>
      <c r="L9" s="467" t="s">
        <v>248</v>
      </c>
      <c r="T9" s="3"/>
      <c r="U9" s="3"/>
      <c r="V9" s="3"/>
      <c r="W9" s="3"/>
      <c r="X9" s="3"/>
      <c r="Y9" s="3"/>
      <c r="Z9" s="3"/>
    </row>
    <row r="10" spans="1:26" ht="30" x14ac:dyDescent="0.25">
      <c r="A10" s="330">
        <v>92</v>
      </c>
      <c r="B10" s="338" t="s">
        <v>9</v>
      </c>
      <c r="C10" s="339" t="s">
        <v>261</v>
      </c>
      <c r="D10" s="339"/>
      <c r="E10" s="338" t="s">
        <v>77</v>
      </c>
      <c r="F10" s="338" t="s">
        <v>214</v>
      </c>
      <c r="G10" s="338" t="s">
        <v>40</v>
      </c>
      <c r="H10" s="340">
        <v>120</v>
      </c>
      <c r="I10" s="341">
        <v>42565</v>
      </c>
      <c r="J10" s="341"/>
      <c r="K10" s="341"/>
      <c r="L10" s="467" t="s">
        <v>248</v>
      </c>
    </row>
    <row r="11" spans="1:26" ht="15.75" thickBot="1" x14ac:dyDescent="0.3">
      <c r="A11" s="346">
        <v>98</v>
      </c>
      <c r="B11" s="346" t="s">
        <v>9</v>
      </c>
      <c r="C11" s="348" t="s">
        <v>262</v>
      </c>
      <c r="D11" s="346"/>
      <c r="E11" s="346" t="s">
        <v>202</v>
      </c>
      <c r="F11" s="346" t="s">
        <v>198</v>
      </c>
      <c r="G11" s="346" t="s">
        <v>35</v>
      </c>
      <c r="H11" s="347">
        <v>166000</v>
      </c>
      <c r="I11" s="555">
        <v>40575</v>
      </c>
      <c r="J11" s="555">
        <v>41282</v>
      </c>
      <c r="K11" s="555">
        <v>43018</v>
      </c>
      <c r="L11" s="470" t="s">
        <v>249</v>
      </c>
    </row>
  </sheetData>
  <autoFilter ref="A2:L11">
    <sortState ref="A10:L10">
      <sortCondition descending="1" ref="E2:E100"/>
    </sortState>
  </autoFilter>
  <mergeCells count="2">
    <mergeCell ref="B1:I1"/>
    <mergeCell ref="J1:L1"/>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
  <sheetViews>
    <sheetView zoomScale="70" zoomScaleNormal="70" workbookViewId="0">
      <selection activeCell="D14" sqref="D14"/>
    </sheetView>
  </sheetViews>
  <sheetFormatPr defaultColWidth="9.140625" defaultRowHeight="15" x14ac:dyDescent="0.25"/>
  <cols>
    <col min="1" max="1" width="6.7109375" style="2" customWidth="1"/>
    <col min="2" max="2" width="26.85546875" style="2" customWidth="1"/>
    <col min="3" max="3" width="28.7109375" style="2" bestFit="1" customWidth="1"/>
    <col min="4" max="4" width="16.140625" style="2" bestFit="1" customWidth="1"/>
    <col min="5" max="5" width="8.5703125" style="2" bestFit="1" customWidth="1"/>
    <col min="6" max="6" width="7" style="2" bestFit="1" customWidth="1"/>
    <col min="7" max="7" width="12.42578125" style="2" bestFit="1" customWidth="1"/>
    <col min="8" max="8" width="20.140625" style="2" customWidth="1"/>
    <col min="9" max="9" width="36.7109375" style="2" customWidth="1"/>
    <col min="10" max="10" width="19.5703125" style="2" bestFit="1" customWidth="1"/>
    <col min="11" max="11" width="24.28515625" style="2" bestFit="1" customWidth="1"/>
    <col min="12" max="13" width="52.85546875" style="2" customWidth="1"/>
    <col min="14" max="14" width="18.28515625" style="2" customWidth="1"/>
    <col min="15" max="16384" width="9.140625" style="438"/>
  </cols>
  <sheetData>
    <row r="1" spans="1:23" ht="48" customHeight="1" thickBot="1" x14ac:dyDescent="0.3">
      <c r="A1" s="147"/>
      <c r="B1" s="488"/>
      <c r="C1" s="791" t="s">
        <v>341</v>
      </c>
      <c r="D1" s="791"/>
      <c r="E1" s="791"/>
      <c r="F1" s="791"/>
      <c r="G1" s="791"/>
      <c r="H1" s="791"/>
      <c r="I1" s="791"/>
      <c r="J1" s="791"/>
      <c r="K1" s="791"/>
      <c r="L1" s="791"/>
      <c r="M1" s="489"/>
      <c r="N1" s="490" t="s">
        <v>119</v>
      </c>
      <c r="O1" s="439"/>
    </row>
    <row r="2" spans="1:23" ht="38.25" x14ac:dyDescent="0.25">
      <c r="A2" s="487" t="s">
        <v>43</v>
      </c>
      <c r="B2" s="319" t="s">
        <v>0</v>
      </c>
      <c r="C2" s="485" t="s">
        <v>250</v>
      </c>
      <c r="D2" s="485" t="s">
        <v>54</v>
      </c>
      <c r="E2" s="319" t="s">
        <v>1</v>
      </c>
      <c r="F2" s="319" t="s">
        <v>166</v>
      </c>
      <c r="G2" s="319" t="s">
        <v>2</v>
      </c>
      <c r="H2" s="486" t="s">
        <v>372</v>
      </c>
      <c r="I2" s="465" t="s">
        <v>4</v>
      </c>
      <c r="J2" s="465" t="s">
        <v>5</v>
      </c>
      <c r="K2" s="465" t="s">
        <v>6</v>
      </c>
      <c r="L2" s="465" t="s">
        <v>55</v>
      </c>
      <c r="M2" s="465" t="s">
        <v>362</v>
      </c>
      <c r="N2" s="466" t="s">
        <v>367</v>
      </c>
    </row>
    <row r="3" spans="1:23" s="440" customFormat="1" ht="45" x14ac:dyDescent="0.25">
      <c r="A3" s="441">
        <v>1</v>
      </c>
      <c r="B3" s="338" t="s">
        <v>9</v>
      </c>
      <c r="C3" s="350" t="s">
        <v>247</v>
      </c>
      <c r="D3" s="350"/>
      <c r="E3" s="350" t="s">
        <v>26</v>
      </c>
      <c r="F3" s="350" t="s">
        <v>215</v>
      </c>
      <c r="G3" s="350" t="s">
        <v>39</v>
      </c>
      <c r="H3" s="517">
        <f>240000/1000</f>
        <v>240</v>
      </c>
      <c r="I3" s="345">
        <v>43493</v>
      </c>
      <c r="J3" s="345"/>
      <c r="K3" s="345"/>
      <c r="L3" s="350" t="s">
        <v>430</v>
      </c>
      <c r="M3" s="350"/>
      <c r="N3" s="442" t="s">
        <v>249</v>
      </c>
    </row>
    <row r="4" spans="1:23" x14ac:dyDescent="0.25">
      <c r="O4" s="3"/>
      <c r="P4" s="3"/>
      <c r="Q4" s="3"/>
      <c r="R4" s="3"/>
      <c r="S4" s="3"/>
      <c r="T4" s="3"/>
      <c r="U4" s="3"/>
      <c r="V4" s="3"/>
      <c r="W4" s="3"/>
    </row>
  </sheetData>
  <mergeCells count="1">
    <mergeCell ref="C1:L1"/>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5"/>
  <sheetViews>
    <sheetView showGridLines="0" zoomScale="90" zoomScaleNormal="90" workbookViewId="0">
      <pane ySplit="6" topLeftCell="A7" activePane="bottomLeft" state="frozen"/>
      <selection pane="bottomLeft" activeCell="G14" sqref="G13:G14"/>
    </sheetView>
  </sheetViews>
  <sheetFormatPr defaultColWidth="0" defaultRowHeight="12.75" x14ac:dyDescent="0.25"/>
  <cols>
    <col min="1" max="1" width="20.42578125" style="71" customWidth="1"/>
    <col min="2" max="2" width="10.85546875" style="71" customWidth="1"/>
    <col min="3" max="3" width="26" style="71" bestFit="1" customWidth="1"/>
    <col min="4" max="4" width="22.42578125" style="71" bestFit="1" customWidth="1"/>
    <col min="5" max="5" width="19.5703125" style="71" bestFit="1" customWidth="1"/>
    <col min="6" max="6" width="24.42578125" style="71" bestFit="1" customWidth="1"/>
    <col min="7" max="7" width="17.42578125" style="71" bestFit="1" customWidth="1"/>
    <col min="8" max="8" width="14.140625" style="71" bestFit="1" customWidth="1"/>
    <col min="9" max="9" width="22.7109375" style="71" customWidth="1"/>
    <col min="10" max="10" width="18.5703125" style="71" bestFit="1" customWidth="1"/>
    <col min="11" max="11" width="13.7109375" style="71" bestFit="1" customWidth="1"/>
    <col min="12" max="13" width="11.42578125" style="71" bestFit="1" customWidth="1"/>
    <col min="14" max="14" width="12.85546875" style="71" bestFit="1" customWidth="1"/>
    <col min="15" max="15" width="9.140625" style="71" bestFit="1" customWidth="1"/>
    <col min="16" max="16" width="12.140625" style="71" customWidth="1"/>
    <col min="17" max="17" width="14.85546875" style="71" bestFit="1" customWidth="1"/>
    <col min="18" max="18" width="11.28515625" style="71" customWidth="1"/>
    <col min="19" max="19" width="12.7109375" style="71" bestFit="1" customWidth="1"/>
    <col min="20" max="20" width="26" style="71" bestFit="1" customWidth="1"/>
    <col min="21" max="21" width="26" style="71" customWidth="1"/>
    <col min="22" max="22" width="18.42578125" style="71" bestFit="1" customWidth="1"/>
    <col min="23" max="23" width="12.42578125" style="71" bestFit="1" customWidth="1"/>
    <col min="24" max="24" width="38.7109375" style="71" customWidth="1"/>
    <col min="25" max="25" width="23.42578125" style="71" bestFit="1" customWidth="1"/>
    <col min="26" max="26" width="47" style="71" customWidth="1"/>
    <col min="27" max="27" width="47.42578125" style="71" bestFit="1" customWidth="1"/>
    <col min="28" max="28" width="45.85546875" style="71" bestFit="1" customWidth="1"/>
    <col min="29" max="29" width="35.5703125" style="71" bestFit="1" customWidth="1"/>
    <col min="30" max="32" width="9.140625" style="71" customWidth="1"/>
    <col min="33" max="16384" width="0" style="71" hidden="1"/>
  </cols>
  <sheetData>
    <row r="1" spans="1:29" s="376" customFormat="1" ht="12.75" customHeight="1" x14ac:dyDescent="0.25">
      <c r="A1" s="792" t="s">
        <v>299</v>
      </c>
      <c r="B1" s="793"/>
      <c r="C1" s="793"/>
      <c r="D1" s="793"/>
      <c r="E1" s="793"/>
      <c r="F1" s="793"/>
      <c r="G1" s="793"/>
      <c r="H1" s="793"/>
      <c r="I1" s="793"/>
      <c r="J1" s="793"/>
      <c r="K1" s="793"/>
      <c r="L1" s="793"/>
      <c r="M1" s="793"/>
      <c r="N1" s="793"/>
      <c r="O1" s="793"/>
      <c r="P1" s="793"/>
      <c r="Q1" s="793"/>
      <c r="R1" s="793"/>
      <c r="S1" s="793"/>
      <c r="T1" s="793"/>
      <c r="U1" s="793"/>
      <c r="V1" s="793"/>
      <c r="W1" s="793"/>
      <c r="X1" s="793"/>
      <c r="Y1" s="793"/>
      <c r="Z1" s="798" t="s">
        <v>300</v>
      </c>
      <c r="AA1" s="798"/>
      <c r="AB1" s="798"/>
      <c r="AC1" s="799"/>
    </row>
    <row r="2" spans="1:29" s="376" customFormat="1" ht="24.75" customHeight="1" x14ac:dyDescent="0.25">
      <c r="A2" s="794"/>
      <c r="B2" s="795"/>
      <c r="C2" s="795"/>
      <c r="D2" s="795"/>
      <c r="E2" s="795"/>
      <c r="F2" s="795"/>
      <c r="G2" s="795"/>
      <c r="H2" s="795"/>
      <c r="I2" s="795"/>
      <c r="J2" s="795"/>
      <c r="K2" s="795"/>
      <c r="L2" s="795"/>
      <c r="M2" s="795"/>
      <c r="N2" s="795"/>
      <c r="O2" s="795"/>
      <c r="P2" s="795"/>
      <c r="Q2" s="795"/>
      <c r="R2" s="795"/>
      <c r="S2" s="795"/>
      <c r="T2" s="795"/>
      <c r="U2" s="795"/>
      <c r="V2" s="795"/>
      <c r="W2" s="795"/>
      <c r="X2" s="795"/>
      <c r="Y2" s="795"/>
      <c r="Z2" s="800"/>
      <c r="AA2" s="800"/>
      <c r="AB2" s="800"/>
      <c r="AC2" s="801"/>
    </row>
    <row r="3" spans="1:29" s="376" customFormat="1" ht="21.75" customHeight="1" x14ac:dyDescent="0.25">
      <c r="A3" s="794"/>
      <c r="B3" s="795"/>
      <c r="C3" s="795"/>
      <c r="D3" s="795"/>
      <c r="E3" s="795"/>
      <c r="F3" s="795"/>
      <c r="G3" s="795"/>
      <c r="H3" s="795"/>
      <c r="I3" s="795"/>
      <c r="J3" s="795"/>
      <c r="K3" s="795"/>
      <c r="L3" s="795"/>
      <c r="M3" s="795"/>
      <c r="N3" s="795"/>
      <c r="O3" s="795"/>
      <c r="P3" s="795"/>
      <c r="Q3" s="795"/>
      <c r="R3" s="795"/>
      <c r="S3" s="795"/>
      <c r="T3" s="795"/>
      <c r="U3" s="795"/>
      <c r="V3" s="795"/>
      <c r="W3" s="795"/>
      <c r="X3" s="795"/>
      <c r="Y3" s="795"/>
      <c r="Z3" s="800"/>
      <c r="AA3" s="800"/>
      <c r="AB3" s="800"/>
      <c r="AC3" s="801"/>
    </row>
    <row r="4" spans="1:29" s="376" customFormat="1" ht="33" customHeight="1" x14ac:dyDescent="0.25">
      <c r="A4" s="796"/>
      <c r="B4" s="797"/>
      <c r="C4" s="797"/>
      <c r="D4" s="797"/>
      <c r="E4" s="797"/>
      <c r="F4" s="797"/>
      <c r="G4" s="797"/>
      <c r="H4" s="797"/>
      <c r="I4" s="797"/>
      <c r="J4" s="797"/>
      <c r="K4" s="797"/>
      <c r="L4" s="797"/>
      <c r="M4" s="797"/>
      <c r="N4" s="797"/>
      <c r="O4" s="797"/>
      <c r="P4" s="797"/>
      <c r="Q4" s="797"/>
      <c r="R4" s="797"/>
      <c r="S4" s="797"/>
      <c r="T4" s="797"/>
      <c r="U4" s="797"/>
      <c r="V4" s="797"/>
      <c r="W4" s="797"/>
      <c r="X4" s="797"/>
      <c r="Y4" s="797"/>
      <c r="Z4" s="802"/>
      <c r="AA4" s="802"/>
      <c r="AB4" s="802"/>
      <c r="AC4" s="803"/>
    </row>
    <row r="5" spans="1:29" ht="27.75" customHeight="1" x14ac:dyDescent="0.25">
      <c r="A5" s="804" t="s">
        <v>358</v>
      </c>
      <c r="B5" s="806" t="s">
        <v>301</v>
      </c>
      <c r="C5" s="808" t="s">
        <v>55</v>
      </c>
      <c r="D5" s="809"/>
      <c r="E5" s="809"/>
      <c r="F5" s="810"/>
      <c r="G5" s="811" t="s">
        <v>54</v>
      </c>
      <c r="H5" s="812"/>
      <c r="I5" s="812"/>
      <c r="J5" s="813"/>
      <c r="K5" s="814" t="s">
        <v>3</v>
      </c>
      <c r="L5" s="816" t="s">
        <v>263</v>
      </c>
      <c r="M5" s="816" t="s">
        <v>264</v>
      </c>
      <c r="N5" s="816" t="s">
        <v>265</v>
      </c>
      <c r="O5" s="816" t="s">
        <v>266</v>
      </c>
      <c r="P5" s="816" t="s">
        <v>267</v>
      </c>
      <c r="Q5" s="816" t="s">
        <v>268</v>
      </c>
      <c r="R5" s="816" t="s">
        <v>269</v>
      </c>
      <c r="S5" s="816" t="s">
        <v>302</v>
      </c>
      <c r="T5" s="820" t="s">
        <v>410</v>
      </c>
      <c r="U5" s="818" t="s">
        <v>373</v>
      </c>
      <c r="V5" s="816" t="s">
        <v>303</v>
      </c>
      <c r="W5" s="816" t="s">
        <v>304</v>
      </c>
      <c r="X5" s="816" t="s">
        <v>270</v>
      </c>
      <c r="Y5" s="816" t="s">
        <v>271</v>
      </c>
      <c r="Z5" s="816" t="s">
        <v>272</v>
      </c>
      <c r="AA5" s="816" t="s">
        <v>305</v>
      </c>
      <c r="AB5" s="816" t="s">
        <v>305</v>
      </c>
      <c r="AC5" s="821" t="s">
        <v>306</v>
      </c>
    </row>
    <row r="6" spans="1:29" ht="38.25" customHeight="1" thickBot="1" x14ac:dyDescent="0.3">
      <c r="A6" s="805"/>
      <c r="B6" s="807"/>
      <c r="C6" s="463" t="s">
        <v>307</v>
      </c>
      <c r="D6" s="377" t="s">
        <v>308</v>
      </c>
      <c r="E6" s="378" t="s">
        <v>312</v>
      </c>
      <c r="F6" s="378" t="s">
        <v>313</v>
      </c>
      <c r="G6" s="379" t="s">
        <v>309</v>
      </c>
      <c r="H6" s="379" t="s">
        <v>310</v>
      </c>
      <c r="I6" s="380" t="s">
        <v>311</v>
      </c>
      <c r="J6" s="380" t="s">
        <v>312</v>
      </c>
      <c r="K6" s="815"/>
      <c r="L6" s="817"/>
      <c r="M6" s="817"/>
      <c r="N6" s="817"/>
      <c r="O6" s="817"/>
      <c r="P6" s="817"/>
      <c r="Q6" s="817"/>
      <c r="R6" s="817"/>
      <c r="S6" s="817"/>
      <c r="T6" s="819"/>
      <c r="U6" s="819"/>
      <c r="V6" s="817"/>
      <c r="W6" s="817"/>
      <c r="X6" s="817"/>
      <c r="Y6" s="817"/>
      <c r="Z6" s="817"/>
      <c r="AA6" s="817"/>
      <c r="AB6" s="817"/>
      <c r="AC6" s="822"/>
    </row>
    <row r="7" spans="1:29" ht="60" x14ac:dyDescent="0.25">
      <c r="A7" s="479" t="s">
        <v>349</v>
      </c>
      <c r="B7" s="381">
        <v>283</v>
      </c>
      <c r="C7" s="480" t="s">
        <v>314</v>
      </c>
      <c r="D7" s="382" t="s">
        <v>315</v>
      </c>
      <c r="E7" s="381" t="s">
        <v>42</v>
      </c>
      <c r="F7" s="381" t="s">
        <v>316</v>
      </c>
      <c r="G7" s="383" t="s">
        <v>200</v>
      </c>
      <c r="H7" s="383" t="s">
        <v>201</v>
      </c>
      <c r="I7" s="383" t="s">
        <v>317</v>
      </c>
      <c r="J7" s="383" t="s">
        <v>35</v>
      </c>
      <c r="K7" s="384">
        <v>48300</v>
      </c>
      <c r="L7" s="385">
        <v>14</v>
      </c>
      <c r="M7" s="386">
        <v>140</v>
      </c>
      <c r="N7" s="387" t="s">
        <v>296</v>
      </c>
      <c r="O7" s="385">
        <v>200</v>
      </c>
      <c r="P7" s="388" t="s">
        <v>296</v>
      </c>
      <c r="Q7" s="389">
        <v>106.5</v>
      </c>
      <c r="R7" s="389" t="s">
        <v>296</v>
      </c>
      <c r="S7" s="390">
        <v>3.5</v>
      </c>
      <c r="T7" s="389" t="s">
        <v>374</v>
      </c>
      <c r="U7" s="393"/>
      <c r="V7" s="398">
        <v>41663</v>
      </c>
      <c r="W7" s="391" t="s">
        <v>318</v>
      </c>
      <c r="X7" s="399" t="s">
        <v>298</v>
      </c>
      <c r="Y7" s="392" t="s">
        <v>319</v>
      </c>
      <c r="Z7" s="392" t="s">
        <v>320</v>
      </c>
      <c r="AA7" s="389" t="s">
        <v>296</v>
      </c>
      <c r="AB7" s="389" t="s">
        <v>296</v>
      </c>
      <c r="AC7" s="481" t="s">
        <v>321</v>
      </c>
    </row>
    <row r="8" spans="1:29" ht="63.75" customHeight="1" x14ac:dyDescent="0.25">
      <c r="A8" s="495" t="s">
        <v>349</v>
      </c>
      <c r="B8" s="496">
        <v>49</v>
      </c>
      <c r="C8" s="480" t="s">
        <v>296</v>
      </c>
      <c r="D8" s="394" t="s">
        <v>296</v>
      </c>
      <c r="E8" s="496" t="s">
        <v>296</v>
      </c>
      <c r="F8" s="496" t="s">
        <v>296</v>
      </c>
      <c r="G8" s="496" t="s">
        <v>172</v>
      </c>
      <c r="H8" s="496" t="s">
        <v>170</v>
      </c>
      <c r="I8" s="496" t="s">
        <v>172</v>
      </c>
      <c r="J8" s="496" t="s">
        <v>27</v>
      </c>
      <c r="K8" s="493">
        <v>80000</v>
      </c>
      <c r="L8" s="492">
        <v>51</v>
      </c>
      <c r="M8" s="395"/>
      <c r="N8" s="396"/>
      <c r="O8" s="492"/>
      <c r="P8" s="396"/>
      <c r="Q8" s="397"/>
      <c r="R8" s="493"/>
      <c r="S8" s="484"/>
      <c r="T8" s="493" t="s">
        <v>273</v>
      </c>
      <c r="U8" s="493" t="s">
        <v>380</v>
      </c>
      <c r="V8" s="398" t="s">
        <v>297</v>
      </c>
      <c r="W8" s="398"/>
      <c r="X8" s="399" t="s">
        <v>381</v>
      </c>
      <c r="Y8" s="400"/>
      <c r="Z8" s="399"/>
      <c r="AA8" s="400"/>
      <c r="AB8" s="397"/>
      <c r="AC8" s="494" t="s">
        <v>382</v>
      </c>
    </row>
    <row r="9" spans="1:29" ht="30" customHeight="1" x14ac:dyDescent="0.25">
      <c r="A9" s="495" t="s">
        <v>349</v>
      </c>
      <c r="B9" s="496">
        <v>69</v>
      </c>
      <c r="C9" s="480" t="s">
        <v>383</v>
      </c>
      <c r="D9" s="394" t="s">
        <v>383</v>
      </c>
      <c r="E9" s="496" t="s">
        <v>39</v>
      </c>
      <c r="F9" s="496" t="s">
        <v>384</v>
      </c>
      <c r="G9" s="496" t="s">
        <v>174</v>
      </c>
      <c r="H9" s="496" t="s">
        <v>175</v>
      </c>
      <c r="I9" s="496" t="s">
        <v>174</v>
      </c>
      <c r="J9" s="496" t="s">
        <v>7</v>
      </c>
      <c r="K9" s="493">
        <v>2000</v>
      </c>
      <c r="L9" s="492"/>
      <c r="M9" s="395"/>
      <c r="N9" s="396"/>
      <c r="O9" s="492"/>
      <c r="P9" s="396"/>
      <c r="Q9" s="397"/>
      <c r="R9" s="493"/>
      <c r="S9" s="484"/>
      <c r="T9" s="493" t="s">
        <v>357</v>
      </c>
      <c r="U9" s="493" t="s">
        <v>385</v>
      </c>
      <c r="V9" s="398" t="s">
        <v>297</v>
      </c>
      <c r="W9" s="398" t="s">
        <v>386</v>
      </c>
      <c r="X9" s="399"/>
      <c r="Y9" s="400"/>
      <c r="Z9" s="399" t="s">
        <v>387</v>
      </c>
      <c r="AA9" s="400"/>
      <c r="AB9" s="397"/>
      <c r="AC9" s="494"/>
    </row>
    <row r="10" spans="1:29" ht="60" customHeight="1" x14ac:dyDescent="0.25">
      <c r="A10" s="495" t="s">
        <v>349</v>
      </c>
      <c r="B10" s="496">
        <v>51</v>
      </c>
      <c r="C10" s="480" t="s">
        <v>388</v>
      </c>
      <c r="D10" s="394" t="s">
        <v>378</v>
      </c>
      <c r="E10" s="496" t="s">
        <v>20</v>
      </c>
      <c r="F10" s="496" t="s">
        <v>379</v>
      </c>
      <c r="G10" s="496" t="s">
        <v>21</v>
      </c>
      <c r="H10" s="496" t="s">
        <v>173</v>
      </c>
      <c r="I10" s="496" t="s">
        <v>21</v>
      </c>
      <c r="J10" s="496" t="s">
        <v>20</v>
      </c>
      <c r="K10" s="493">
        <v>2000</v>
      </c>
      <c r="L10" s="492"/>
      <c r="M10" s="395"/>
      <c r="N10" s="396"/>
      <c r="O10" s="492"/>
      <c r="P10" s="396"/>
      <c r="Q10" s="397"/>
      <c r="R10" s="493"/>
      <c r="S10" s="484"/>
      <c r="T10" s="493" t="s">
        <v>357</v>
      </c>
      <c r="U10" s="493" t="s">
        <v>389</v>
      </c>
      <c r="V10" s="398" t="s">
        <v>390</v>
      </c>
      <c r="W10" s="398"/>
      <c r="X10" s="399" t="s">
        <v>391</v>
      </c>
      <c r="Y10" s="400"/>
      <c r="Z10" s="399"/>
      <c r="AA10" s="400"/>
      <c r="AB10" s="397"/>
      <c r="AC10" s="494"/>
    </row>
    <row r="11" spans="1:29" ht="60" customHeight="1" thickBot="1" x14ac:dyDescent="0.3">
      <c r="A11" s="499" t="s">
        <v>392</v>
      </c>
      <c r="B11" s="500"/>
      <c r="C11" s="501" t="s">
        <v>393</v>
      </c>
      <c r="D11" s="502" t="s">
        <v>394</v>
      </c>
      <c r="E11" s="500" t="s">
        <v>42</v>
      </c>
      <c r="F11" s="500" t="s">
        <v>395</v>
      </c>
      <c r="G11" s="500" t="s">
        <v>396</v>
      </c>
      <c r="H11" s="500" t="s">
        <v>176</v>
      </c>
      <c r="I11" s="500" t="s">
        <v>396</v>
      </c>
      <c r="J11" s="500" t="s">
        <v>16</v>
      </c>
      <c r="K11" s="503">
        <v>20000</v>
      </c>
      <c r="L11" s="504"/>
      <c r="M11" s="505"/>
      <c r="N11" s="506"/>
      <c r="O11" s="504"/>
      <c r="P11" s="506"/>
      <c r="Q11" s="507"/>
      <c r="R11" s="503"/>
      <c r="S11" s="508"/>
      <c r="T11" s="503" t="s">
        <v>398</v>
      </c>
      <c r="U11" s="503"/>
      <c r="V11" s="509"/>
      <c r="W11" s="509"/>
      <c r="X11" s="510"/>
      <c r="Y11" s="511"/>
      <c r="Z11" s="510"/>
      <c r="AA11" s="511"/>
      <c r="AB11" s="507"/>
      <c r="AC11" s="512" t="s">
        <v>397</v>
      </c>
    </row>
    <row r="12" spans="1:29" ht="39.950000000000003" customHeight="1" x14ac:dyDescent="0.25">
      <c r="A12" s="68"/>
      <c r="B12" s="68"/>
      <c r="C12" s="68"/>
      <c r="D12" s="68"/>
      <c r="E12" s="68"/>
      <c r="F12" s="68"/>
      <c r="G12" s="68"/>
      <c r="H12" s="68"/>
      <c r="I12" s="68"/>
      <c r="J12" s="68"/>
      <c r="K12" s="68"/>
      <c r="L12" s="68"/>
      <c r="M12" s="68"/>
      <c r="N12" s="68"/>
      <c r="O12" s="68"/>
    </row>
    <row r="13" spans="1:29" ht="39.950000000000003" customHeight="1" x14ac:dyDescent="0.25">
      <c r="A13" s="68"/>
      <c r="B13" s="68"/>
      <c r="C13" s="68"/>
      <c r="D13" s="68"/>
      <c r="E13" s="68"/>
      <c r="F13" s="68"/>
      <c r="G13" s="68"/>
      <c r="H13" s="68"/>
      <c r="I13" s="68"/>
      <c r="J13" s="68"/>
      <c r="K13" s="68"/>
      <c r="L13" s="68"/>
      <c r="M13" s="68"/>
      <c r="N13" s="68"/>
      <c r="O13" s="68"/>
    </row>
    <row r="14" spans="1:29" ht="39.950000000000003" customHeight="1" x14ac:dyDescent="0.25">
      <c r="A14" s="68"/>
      <c r="B14" s="68"/>
      <c r="C14" s="68"/>
      <c r="D14" s="68"/>
      <c r="E14" s="68"/>
      <c r="F14" s="68"/>
      <c r="G14" s="68"/>
      <c r="H14" s="68"/>
      <c r="I14" s="68"/>
      <c r="J14" s="68"/>
      <c r="K14" s="68"/>
      <c r="L14" s="68"/>
      <c r="M14" s="68"/>
      <c r="N14" s="68"/>
      <c r="O14" s="68"/>
    </row>
    <row r="15" spans="1:29" ht="39.950000000000003" customHeight="1" x14ac:dyDescent="0.25">
      <c r="A15" s="68"/>
      <c r="B15" s="68"/>
      <c r="C15" s="68"/>
      <c r="D15" s="68"/>
      <c r="E15" s="68"/>
      <c r="F15" s="68"/>
      <c r="G15" s="68"/>
      <c r="H15" s="68"/>
      <c r="I15" s="68"/>
      <c r="J15" s="68"/>
      <c r="K15" s="68"/>
      <c r="L15" s="68"/>
      <c r="M15" s="68"/>
      <c r="N15" s="68"/>
      <c r="O15" s="68"/>
    </row>
    <row r="16" spans="1:29" ht="39.950000000000003" customHeight="1" x14ac:dyDescent="0.25">
      <c r="A16" s="68"/>
      <c r="B16" s="68"/>
      <c r="C16" s="68"/>
      <c r="D16" s="68"/>
      <c r="E16" s="68"/>
      <c r="F16" s="68"/>
      <c r="G16" s="68"/>
      <c r="H16" s="68"/>
      <c r="I16" s="68"/>
      <c r="J16" s="68"/>
      <c r="K16" s="68"/>
      <c r="L16" s="68"/>
      <c r="M16" s="68"/>
      <c r="N16" s="68"/>
      <c r="O16" s="68"/>
    </row>
    <row r="17" spans="1:15" ht="39.950000000000003" customHeight="1" x14ac:dyDescent="0.25">
      <c r="A17" s="68"/>
      <c r="B17" s="68"/>
      <c r="C17" s="68"/>
      <c r="D17" s="68"/>
      <c r="E17" s="68"/>
      <c r="F17" s="68"/>
      <c r="G17" s="68"/>
      <c r="H17" s="68"/>
      <c r="I17" s="68"/>
      <c r="J17" s="68"/>
      <c r="K17" s="68"/>
      <c r="L17" s="68"/>
      <c r="M17" s="68"/>
      <c r="N17" s="68"/>
      <c r="O17" s="68"/>
    </row>
    <row r="18" spans="1:15" ht="39.950000000000003" customHeight="1" x14ac:dyDescent="0.25">
      <c r="A18" s="68"/>
      <c r="B18" s="68"/>
      <c r="C18" s="68"/>
      <c r="D18" s="68"/>
      <c r="E18" s="68"/>
      <c r="F18" s="68"/>
      <c r="G18" s="68"/>
      <c r="H18" s="68"/>
      <c r="I18" s="68"/>
      <c r="J18" s="68"/>
      <c r="K18" s="68"/>
      <c r="L18" s="68"/>
      <c r="M18" s="68"/>
      <c r="N18" s="68"/>
      <c r="O18" s="68"/>
    </row>
    <row r="19" spans="1:15" ht="39.950000000000003" customHeight="1" x14ac:dyDescent="0.25">
      <c r="A19" s="68"/>
      <c r="B19" s="68"/>
      <c r="C19" s="68"/>
      <c r="D19" s="68"/>
      <c r="E19" s="68"/>
      <c r="F19" s="68"/>
      <c r="G19" s="68"/>
      <c r="H19" s="68"/>
      <c r="I19" s="68"/>
      <c r="J19" s="68"/>
      <c r="K19" s="68"/>
      <c r="L19" s="68"/>
      <c r="M19" s="68"/>
      <c r="N19" s="68"/>
      <c r="O19" s="68"/>
    </row>
    <row r="20" spans="1:15" ht="39.950000000000003" customHeight="1" x14ac:dyDescent="0.25">
      <c r="A20" s="68"/>
      <c r="B20" s="68"/>
      <c r="C20" s="68"/>
      <c r="D20" s="68"/>
      <c r="E20" s="68"/>
      <c r="F20" s="68"/>
      <c r="G20" s="68"/>
      <c r="H20" s="68"/>
      <c r="I20" s="68"/>
      <c r="J20" s="68"/>
      <c r="K20" s="68"/>
      <c r="L20" s="68"/>
      <c r="M20" s="68"/>
      <c r="N20" s="68"/>
      <c r="O20" s="68"/>
    </row>
    <row r="21" spans="1:15" ht="39.950000000000003" customHeight="1" x14ac:dyDescent="0.25">
      <c r="A21" s="68"/>
      <c r="B21" s="68"/>
      <c r="C21" s="68"/>
      <c r="D21" s="68"/>
      <c r="E21" s="68"/>
      <c r="F21" s="68"/>
      <c r="G21" s="68"/>
      <c r="H21" s="68"/>
      <c r="I21" s="68"/>
      <c r="J21" s="68"/>
      <c r="K21" s="68"/>
      <c r="L21" s="68"/>
      <c r="M21" s="68"/>
      <c r="N21" s="68"/>
      <c r="O21" s="68"/>
    </row>
    <row r="22" spans="1:15" ht="39.950000000000003" customHeight="1" x14ac:dyDescent="0.25">
      <c r="A22" s="68"/>
      <c r="B22" s="68"/>
      <c r="C22" s="68"/>
      <c r="D22" s="68"/>
      <c r="E22" s="68"/>
      <c r="F22" s="68"/>
      <c r="G22" s="68"/>
      <c r="H22" s="68"/>
      <c r="I22" s="68"/>
      <c r="J22" s="68"/>
      <c r="K22" s="68"/>
      <c r="L22" s="68"/>
      <c r="M22" s="68"/>
      <c r="N22" s="68"/>
      <c r="O22" s="68"/>
    </row>
    <row r="23" spans="1:15" ht="39.950000000000003" customHeight="1" x14ac:dyDescent="0.25">
      <c r="A23" s="68"/>
      <c r="B23" s="68"/>
      <c r="C23" s="68"/>
      <c r="D23" s="68"/>
      <c r="E23" s="68"/>
      <c r="F23" s="68"/>
      <c r="G23" s="68"/>
      <c r="H23" s="68"/>
      <c r="I23" s="68"/>
      <c r="J23" s="68"/>
      <c r="K23" s="68"/>
      <c r="L23" s="68"/>
      <c r="M23" s="68"/>
      <c r="N23" s="68"/>
      <c r="O23" s="68"/>
    </row>
    <row r="24" spans="1:15" ht="39.950000000000003" customHeight="1" x14ac:dyDescent="0.25">
      <c r="A24" s="68"/>
      <c r="B24" s="68"/>
      <c r="C24" s="68"/>
      <c r="D24" s="68"/>
      <c r="E24" s="68"/>
      <c r="F24" s="68"/>
      <c r="G24" s="68"/>
      <c r="H24" s="68"/>
      <c r="I24" s="68"/>
      <c r="J24" s="68"/>
      <c r="K24" s="68"/>
      <c r="L24" s="68"/>
      <c r="M24" s="68"/>
      <c r="N24" s="68"/>
      <c r="O24" s="68"/>
    </row>
    <row r="25" spans="1:15" ht="39.950000000000003" customHeight="1" x14ac:dyDescent="0.25">
      <c r="A25" s="68"/>
      <c r="B25" s="68"/>
      <c r="C25" s="68"/>
      <c r="D25" s="68"/>
      <c r="E25" s="68"/>
      <c r="F25" s="68"/>
      <c r="G25" s="68"/>
      <c r="H25" s="68"/>
      <c r="I25" s="68"/>
      <c r="J25" s="68"/>
      <c r="K25" s="68"/>
      <c r="L25" s="68"/>
      <c r="M25" s="68"/>
      <c r="N25" s="68"/>
      <c r="O25" s="68"/>
    </row>
    <row r="26" spans="1:15" ht="39.950000000000003" customHeight="1" x14ac:dyDescent="0.25">
      <c r="A26" s="68"/>
      <c r="B26" s="68"/>
      <c r="C26" s="68"/>
      <c r="D26" s="68"/>
      <c r="E26" s="68"/>
      <c r="F26" s="68"/>
      <c r="G26" s="68"/>
      <c r="H26" s="68"/>
      <c r="I26" s="68"/>
      <c r="J26" s="68"/>
      <c r="K26" s="68"/>
      <c r="L26" s="68"/>
      <c r="M26" s="68"/>
      <c r="N26" s="68"/>
      <c r="O26" s="68"/>
    </row>
    <row r="27" spans="1:15" ht="39.950000000000003" customHeight="1" x14ac:dyDescent="0.25">
      <c r="A27" s="68"/>
      <c r="B27" s="68"/>
      <c r="C27" s="68"/>
      <c r="D27" s="68"/>
      <c r="E27" s="68"/>
      <c r="F27" s="68"/>
      <c r="G27" s="68"/>
      <c r="H27" s="68"/>
      <c r="I27" s="68"/>
      <c r="J27" s="68"/>
      <c r="K27" s="68"/>
      <c r="L27" s="68"/>
      <c r="M27" s="68"/>
      <c r="N27" s="68"/>
      <c r="O27" s="68"/>
    </row>
    <row r="28" spans="1:15" ht="39.950000000000003" customHeight="1" x14ac:dyDescent="0.25">
      <c r="A28" s="68"/>
      <c r="B28" s="68"/>
      <c r="C28" s="68"/>
      <c r="D28" s="68"/>
      <c r="E28" s="68"/>
      <c r="F28" s="68"/>
      <c r="G28" s="68"/>
      <c r="H28" s="68"/>
      <c r="I28" s="68"/>
      <c r="J28" s="68"/>
      <c r="K28" s="68"/>
      <c r="L28" s="68"/>
      <c r="M28" s="68"/>
      <c r="N28" s="68"/>
      <c r="O28" s="68"/>
    </row>
    <row r="29" spans="1:15" ht="39.950000000000003" customHeight="1" x14ac:dyDescent="0.25">
      <c r="A29" s="68"/>
      <c r="B29" s="68"/>
      <c r="C29" s="68"/>
      <c r="D29" s="68"/>
      <c r="E29" s="68"/>
      <c r="F29" s="68"/>
      <c r="G29" s="68"/>
      <c r="H29" s="68"/>
      <c r="I29" s="68"/>
      <c r="J29" s="68"/>
      <c r="K29" s="68"/>
      <c r="L29" s="68"/>
      <c r="M29" s="68"/>
      <c r="N29" s="68"/>
      <c r="O29" s="68"/>
    </row>
    <row r="30" spans="1:15" ht="39.950000000000003" customHeight="1" x14ac:dyDescent="0.25">
      <c r="A30" s="68"/>
      <c r="B30" s="68"/>
      <c r="C30" s="68"/>
      <c r="D30" s="68"/>
      <c r="E30" s="68"/>
      <c r="F30" s="68"/>
      <c r="G30" s="68"/>
      <c r="H30" s="68"/>
      <c r="I30" s="68"/>
      <c r="J30" s="68"/>
      <c r="K30" s="68"/>
      <c r="L30" s="68"/>
      <c r="M30" s="68"/>
      <c r="N30" s="68"/>
      <c r="O30" s="68"/>
    </row>
    <row r="31" spans="1:15" ht="39.950000000000003" customHeight="1" x14ac:dyDescent="0.25">
      <c r="A31" s="68"/>
      <c r="B31" s="68"/>
      <c r="C31" s="68"/>
      <c r="D31" s="68"/>
      <c r="E31" s="68"/>
      <c r="F31" s="68"/>
      <c r="G31" s="68"/>
      <c r="H31" s="68"/>
      <c r="I31" s="68"/>
      <c r="J31" s="68"/>
      <c r="K31" s="68"/>
      <c r="L31" s="68"/>
      <c r="M31" s="68"/>
      <c r="N31" s="68"/>
      <c r="O31" s="68"/>
    </row>
    <row r="32" spans="1:15" ht="39.950000000000003" customHeight="1" x14ac:dyDescent="0.25">
      <c r="A32" s="68"/>
      <c r="B32" s="68"/>
      <c r="C32" s="68"/>
      <c r="D32" s="68"/>
      <c r="E32" s="68"/>
      <c r="F32" s="68"/>
      <c r="G32" s="68"/>
      <c r="H32" s="68"/>
      <c r="I32" s="68"/>
      <c r="J32" s="68"/>
      <c r="K32" s="68"/>
      <c r="L32" s="68"/>
      <c r="M32" s="68"/>
      <c r="N32" s="68"/>
      <c r="O32" s="68"/>
    </row>
    <row r="33" spans="1:15" ht="39.950000000000003" customHeight="1" x14ac:dyDescent="0.25">
      <c r="A33" s="68"/>
      <c r="B33" s="68"/>
      <c r="C33" s="68"/>
      <c r="D33" s="68"/>
      <c r="E33" s="68"/>
      <c r="F33" s="68"/>
      <c r="G33" s="68"/>
      <c r="H33" s="68"/>
      <c r="I33" s="68"/>
      <c r="J33" s="68"/>
      <c r="K33" s="68"/>
      <c r="L33" s="68"/>
      <c r="M33" s="68"/>
      <c r="N33" s="68"/>
      <c r="O33" s="68"/>
    </row>
    <row r="34" spans="1:15" ht="39.950000000000003" customHeight="1" x14ac:dyDescent="0.25">
      <c r="A34" s="68"/>
      <c r="B34" s="68"/>
      <c r="C34" s="68"/>
      <c r="D34" s="68"/>
      <c r="E34" s="68"/>
      <c r="F34" s="68"/>
      <c r="G34" s="68"/>
      <c r="H34" s="68"/>
      <c r="I34" s="68"/>
      <c r="J34" s="68"/>
      <c r="K34" s="68"/>
      <c r="L34" s="68"/>
      <c r="M34" s="68"/>
      <c r="N34" s="68"/>
      <c r="O34" s="68"/>
    </row>
    <row r="35" spans="1:15" ht="39.950000000000003" customHeight="1" x14ac:dyDescent="0.25">
      <c r="A35" s="68"/>
      <c r="B35" s="68"/>
      <c r="C35" s="68"/>
      <c r="D35" s="68"/>
      <c r="E35" s="68"/>
      <c r="F35" s="68"/>
      <c r="G35" s="68"/>
      <c r="H35" s="68"/>
      <c r="I35" s="68"/>
      <c r="J35" s="68"/>
      <c r="K35" s="68"/>
      <c r="L35" s="68"/>
      <c r="M35" s="68"/>
      <c r="N35" s="68"/>
      <c r="O35" s="68"/>
    </row>
    <row r="36" spans="1:15" ht="39.950000000000003" customHeight="1" x14ac:dyDescent="0.25">
      <c r="A36" s="68"/>
      <c r="B36" s="68"/>
      <c r="C36" s="68"/>
      <c r="D36" s="68"/>
      <c r="E36" s="68"/>
      <c r="F36" s="68"/>
      <c r="G36" s="68"/>
      <c r="H36" s="68"/>
      <c r="I36" s="68"/>
      <c r="J36" s="68"/>
      <c r="K36" s="68"/>
      <c r="L36" s="68"/>
      <c r="M36" s="68"/>
      <c r="N36" s="68"/>
      <c r="O36" s="68"/>
    </row>
    <row r="37" spans="1:15" ht="39.950000000000003" customHeight="1" x14ac:dyDescent="0.25">
      <c r="A37" s="68"/>
      <c r="B37" s="68"/>
      <c r="C37" s="68"/>
      <c r="D37" s="68"/>
      <c r="E37" s="68"/>
      <c r="F37" s="68"/>
      <c r="G37" s="68"/>
      <c r="H37" s="68"/>
      <c r="I37" s="68"/>
      <c r="J37" s="68"/>
      <c r="K37" s="68"/>
      <c r="L37" s="68"/>
      <c r="M37" s="68"/>
      <c r="N37" s="68"/>
      <c r="O37" s="68"/>
    </row>
    <row r="38" spans="1:15" ht="39.950000000000003" customHeight="1" x14ac:dyDescent="0.25">
      <c r="A38" s="68"/>
      <c r="B38" s="68"/>
      <c r="C38" s="68"/>
      <c r="D38" s="68"/>
      <c r="E38" s="68"/>
      <c r="F38" s="68"/>
      <c r="G38" s="68"/>
      <c r="H38" s="68"/>
      <c r="I38" s="68"/>
      <c r="J38" s="68"/>
      <c r="K38" s="68"/>
      <c r="L38" s="68"/>
      <c r="M38" s="68"/>
      <c r="N38" s="68"/>
      <c r="O38" s="68"/>
    </row>
    <row r="39" spans="1:15" ht="39.950000000000003" customHeight="1" x14ac:dyDescent="0.25">
      <c r="A39" s="68"/>
      <c r="B39" s="68"/>
      <c r="C39" s="68"/>
      <c r="D39" s="68"/>
      <c r="E39" s="68"/>
      <c r="F39" s="68"/>
      <c r="G39" s="68"/>
      <c r="H39" s="68"/>
      <c r="I39" s="68"/>
      <c r="J39" s="68"/>
      <c r="K39" s="68"/>
      <c r="L39" s="68"/>
      <c r="M39" s="68"/>
      <c r="N39" s="68"/>
      <c r="O39" s="68"/>
    </row>
    <row r="40" spans="1:15" ht="39.950000000000003" customHeight="1" x14ac:dyDescent="0.25">
      <c r="A40" s="68"/>
      <c r="B40" s="68"/>
      <c r="C40" s="68"/>
      <c r="D40" s="68"/>
      <c r="E40" s="68"/>
      <c r="F40" s="68"/>
      <c r="G40" s="68"/>
      <c r="H40" s="68"/>
      <c r="I40" s="68"/>
      <c r="J40" s="68"/>
      <c r="K40" s="68"/>
      <c r="L40" s="68"/>
      <c r="M40" s="68"/>
      <c r="N40" s="68"/>
      <c r="O40" s="68"/>
    </row>
    <row r="41" spans="1:15" ht="39.950000000000003" customHeight="1" x14ac:dyDescent="0.25">
      <c r="A41" s="68"/>
      <c r="B41" s="68"/>
      <c r="C41" s="68"/>
      <c r="D41" s="68"/>
      <c r="E41" s="68"/>
      <c r="F41" s="68"/>
      <c r="G41" s="68"/>
      <c r="H41" s="68"/>
      <c r="I41" s="68"/>
      <c r="J41" s="68"/>
      <c r="K41" s="68"/>
      <c r="L41" s="68"/>
      <c r="M41" s="68"/>
      <c r="N41" s="68"/>
      <c r="O41" s="68"/>
    </row>
    <row r="42" spans="1:15" ht="39.950000000000003" customHeight="1" x14ac:dyDescent="0.25">
      <c r="A42" s="68"/>
      <c r="B42" s="68"/>
      <c r="C42" s="68"/>
      <c r="D42" s="68"/>
      <c r="E42" s="68"/>
      <c r="F42" s="68"/>
      <c r="G42" s="68"/>
      <c r="H42" s="68"/>
      <c r="I42" s="68"/>
      <c r="J42" s="68"/>
      <c r="K42" s="68"/>
      <c r="L42" s="68"/>
      <c r="M42" s="68"/>
      <c r="N42" s="68"/>
      <c r="O42" s="68"/>
    </row>
    <row r="43" spans="1:15" ht="39.950000000000003" customHeight="1" x14ac:dyDescent="0.25">
      <c r="A43" s="68"/>
      <c r="B43" s="68"/>
      <c r="C43" s="68"/>
      <c r="D43" s="68"/>
      <c r="E43" s="68"/>
      <c r="F43" s="68"/>
      <c r="G43" s="68"/>
      <c r="H43" s="68"/>
      <c r="I43" s="68"/>
      <c r="J43" s="68"/>
      <c r="K43" s="68"/>
      <c r="L43" s="68"/>
      <c r="M43" s="68"/>
      <c r="N43" s="68"/>
      <c r="O43" s="68"/>
    </row>
    <row r="44" spans="1:15" ht="39.950000000000003" customHeight="1" x14ac:dyDescent="0.25">
      <c r="A44" s="68"/>
      <c r="B44" s="68"/>
      <c r="C44" s="68"/>
      <c r="D44" s="68"/>
      <c r="E44" s="68"/>
      <c r="F44" s="68"/>
      <c r="G44" s="68"/>
      <c r="H44" s="68"/>
      <c r="I44" s="68"/>
      <c r="J44" s="68"/>
      <c r="K44" s="68"/>
      <c r="L44" s="68"/>
      <c r="M44" s="68"/>
      <c r="N44" s="68"/>
      <c r="O44" s="68"/>
    </row>
    <row r="45" spans="1:15" ht="39.950000000000003" customHeight="1" x14ac:dyDescent="0.25">
      <c r="A45" s="68"/>
      <c r="B45" s="68"/>
      <c r="C45" s="68"/>
      <c r="D45" s="68"/>
      <c r="E45" s="68"/>
      <c r="F45" s="68"/>
      <c r="G45" s="68"/>
      <c r="H45" s="68"/>
      <c r="I45" s="68"/>
      <c r="J45" s="68"/>
      <c r="K45" s="68"/>
      <c r="L45" s="68"/>
      <c r="M45" s="68"/>
      <c r="N45" s="68"/>
      <c r="O45" s="68"/>
    </row>
    <row r="46" spans="1:15" ht="39.950000000000003" customHeight="1" x14ac:dyDescent="0.25">
      <c r="A46" s="68"/>
      <c r="B46" s="68"/>
      <c r="C46" s="68"/>
      <c r="D46" s="68"/>
      <c r="E46" s="68"/>
      <c r="F46" s="68"/>
      <c r="G46" s="68"/>
      <c r="H46" s="68"/>
      <c r="I46" s="68"/>
      <c r="J46" s="68"/>
      <c r="K46" s="68"/>
      <c r="L46" s="68"/>
      <c r="M46" s="68"/>
      <c r="N46" s="68"/>
      <c r="O46" s="68"/>
    </row>
    <row r="47" spans="1:15" ht="39.950000000000003" customHeight="1" x14ac:dyDescent="0.25">
      <c r="A47" s="68"/>
      <c r="B47" s="68"/>
      <c r="C47" s="68"/>
      <c r="D47" s="68"/>
      <c r="E47" s="68"/>
      <c r="F47" s="68"/>
      <c r="G47" s="68"/>
      <c r="H47" s="68"/>
      <c r="I47" s="68"/>
      <c r="J47" s="68"/>
      <c r="K47" s="68"/>
      <c r="L47" s="68"/>
      <c r="M47" s="68"/>
      <c r="N47" s="68"/>
      <c r="O47" s="68"/>
    </row>
    <row r="48" spans="1:15" ht="39.950000000000003" customHeight="1" x14ac:dyDescent="0.25">
      <c r="A48" s="68"/>
      <c r="B48" s="68"/>
      <c r="C48" s="68"/>
      <c r="D48" s="68"/>
      <c r="E48" s="68"/>
      <c r="F48" s="68"/>
      <c r="G48" s="68"/>
      <c r="H48" s="68"/>
      <c r="I48" s="68"/>
      <c r="J48" s="68"/>
      <c r="K48" s="68"/>
      <c r="L48" s="68"/>
      <c r="M48" s="68"/>
      <c r="N48" s="68"/>
      <c r="O48" s="68"/>
    </row>
    <row r="49" spans="1:15" ht="39.950000000000003" customHeight="1" x14ac:dyDescent="0.25">
      <c r="A49" s="68"/>
      <c r="B49" s="68"/>
      <c r="C49" s="68"/>
      <c r="D49" s="68"/>
      <c r="E49" s="68"/>
      <c r="F49" s="68"/>
      <c r="G49" s="68"/>
      <c r="H49" s="68"/>
      <c r="I49" s="68"/>
      <c r="J49" s="68"/>
      <c r="K49" s="68"/>
      <c r="L49" s="68"/>
      <c r="M49" s="68"/>
      <c r="N49" s="68"/>
      <c r="O49" s="68"/>
    </row>
    <row r="50" spans="1:15" ht="39.950000000000003" customHeight="1" x14ac:dyDescent="0.25">
      <c r="A50" s="68"/>
      <c r="B50" s="68"/>
      <c r="C50" s="68"/>
      <c r="D50" s="68"/>
      <c r="E50" s="68"/>
      <c r="F50" s="68"/>
      <c r="G50" s="68"/>
      <c r="H50" s="68"/>
      <c r="I50" s="68"/>
      <c r="J50" s="68"/>
      <c r="K50" s="68"/>
      <c r="L50" s="68"/>
      <c r="M50" s="68"/>
      <c r="N50" s="68"/>
      <c r="O50" s="68"/>
    </row>
    <row r="51" spans="1:15" ht="39.950000000000003" customHeight="1" x14ac:dyDescent="0.25">
      <c r="A51" s="68"/>
      <c r="B51" s="68"/>
      <c r="C51" s="68"/>
      <c r="D51" s="68"/>
      <c r="E51" s="68"/>
      <c r="F51" s="68"/>
      <c r="G51" s="68"/>
      <c r="H51" s="68"/>
      <c r="I51" s="68"/>
      <c r="J51" s="68"/>
      <c r="K51" s="68"/>
      <c r="L51" s="68"/>
      <c r="M51" s="68"/>
      <c r="N51" s="68"/>
      <c r="O51" s="68"/>
    </row>
    <row r="52" spans="1:15" ht="39.950000000000003" customHeight="1" x14ac:dyDescent="0.25">
      <c r="A52" s="68"/>
      <c r="B52" s="68"/>
      <c r="C52" s="68"/>
      <c r="D52" s="68"/>
      <c r="E52" s="68"/>
      <c r="F52" s="68"/>
      <c r="G52" s="68"/>
      <c r="H52" s="68"/>
      <c r="I52" s="68"/>
      <c r="J52" s="68"/>
      <c r="K52" s="68"/>
      <c r="L52" s="68"/>
      <c r="M52" s="68"/>
      <c r="N52" s="68"/>
      <c r="O52" s="68"/>
    </row>
    <row r="53" spans="1:15" ht="39.950000000000003" customHeight="1" x14ac:dyDescent="0.25">
      <c r="A53" s="68"/>
      <c r="B53" s="68"/>
      <c r="C53" s="68"/>
      <c r="D53" s="68"/>
      <c r="E53" s="68"/>
      <c r="F53" s="68"/>
      <c r="G53" s="68"/>
      <c r="H53" s="68"/>
      <c r="I53" s="68"/>
      <c r="J53" s="68"/>
      <c r="K53" s="68"/>
      <c r="L53" s="68"/>
      <c r="M53" s="68"/>
      <c r="N53" s="68"/>
      <c r="O53" s="68"/>
    </row>
    <row r="54" spans="1:15" ht="39.950000000000003" customHeight="1" x14ac:dyDescent="0.25">
      <c r="A54" s="68"/>
      <c r="B54" s="68"/>
      <c r="C54" s="68"/>
      <c r="D54" s="68"/>
      <c r="E54" s="68"/>
      <c r="F54" s="68"/>
      <c r="G54" s="68"/>
      <c r="H54" s="68"/>
      <c r="I54" s="68"/>
      <c r="J54" s="68"/>
      <c r="K54" s="68"/>
      <c r="L54" s="68"/>
      <c r="M54" s="68"/>
      <c r="N54" s="68"/>
      <c r="O54" s="68"/>
    </row>
    <row r="55" spans="1:15" ht="39.950000000000003" customHeight="1" x14ac:dyDescent="0.25">
      <c r="A55" s="68"/>
      <c r="B55" s="68"/>
      <c r="C55" s="68"/>
      <c r="D55" s="68"/>
      <c r="E55" s="68"/>
      <c r="F55" s="68"/>
      <c r="G55" s="68"/>
      <c r="H55" s="68"/>
      <c r="I55" s="68"/>
      <c r="J55" s="68"/>
      <c r="K55" s="68"/>
      <c r="L55" s="68"/>
      <c r="M55" s="68"/>
      <c r="N55" s="68"/>
      <c r="O55" s="68"/>
    </row>
    <row r="56" spans="1:15" ht="39.950000000000003" customHeight="1" x14ac:dyDescent="0.25">
      <c r="A56" s="68"/>
      <c r="B56" s="68"/>
      <c r="C56" s="68"/>
      <c r="D56" s="68"/>
      <c r="E56" s="68"/>
      <c r="F56" s="68"/>
      <c r="G56" s="68"/>
      <c r="H56" s="68"/>
      <c r="I56" s="68"/>
      <c r="J56" s="68"/>
      <c r="K56" s="68"/>
      <c r="L56" s="68"/>
      <c r="M56" s="68"/>
      <c r="N56" s="68"/>
      <c r="O56" s="68"/>
    </row>
    <row r="57" spans="1:15" ht="39.950000000000003" customHeight="1" x14ac:dyDescent="0.25">
      <c r="A57" s="68"/>
      <c r="B57" s="68"/>
      <c r="C57" s="68"/>
      <c r="D57" s="68"/>
      <c r="E57" s="68"/>
      <c r="F57" s="68"/>
      <c r="G57" s="68"/>
      <c r="H57" s="68"/>
      <c r="I57" s="68"/>
      <c r="J57" s="68"/>
      <c r="K57" s="68"/>
      <c r="L57" s="68"/>
      <c r="M57" s="68"/>
      <c r="N57" s="68"/>
      <c r="O57" s="68"/>
    </row>
    <row r="58" spans="1:15" ht="39.950000000000003" customHeight="1" x14ac:dyDescent="0.25">
      <c r="A58" s="68"/>
      <c r="B58" s="68"/>
      <c r="C58" s="68"/>
      <c r="D58" s="68"/>
      <c r="E58" s="68"/>
      <c r="F58" s="68"/>
      <c r="G58" s="68"/>
      <c r="H58" s="68"/>
      <c r="I58" s="68"/>
      <c r="J58" s="68"/>
      <c r="K58" s="68"/>
      <c r="L58" s="68"/>
      <c r="M58" s="68"/>
      <c r="N58" s="68"/>
      <c r="O58" s="68"/>
    </row>
    <row r="59" spans="1:15" ht="39.950000000000003" customHeight="1" x14ac:dyDescent="0.25">
      <c r="A59" s="68"/>
      <c r="B59" s="68"/>
      <c r="C59" s="68"/>
      <c r="D59" s="68"/>
      <c r="E59" s="68"/>
      <c r="F59" s="68"/>
      <c r="G59" s="68"/>
      <c r="H59" s="68"/>
      <c r="I59" s="68"/>
      <c r="J59" s="68"/>
      <c r="K59" s="68"/>
      <c r="L59" s="68"/>
      <c r="M59" s="68"/>
      <c r="N59" s="68"/>
      <c r="O59" s="68"/>
    </row>
    <row r="60" spans="1:15" ht="39.950000000000003" customHeight="1" x14ac:dyDescent="0.25">
      <c r="A60" s="68"/>
      <c r="B60" s="68"/>
      <c r="C60" s="68"/>
      <c r="D60" s="68"/>
      <c r="E60" s="68"/>
      <c r="F60" s="68"/>
      <c r="G60" s="68"/>
      <c r="H60" s="68"/>
      <c r="I60" s="68"/>
      <c r="J60" s="68"/>
      <c r="K60" s="68"/>
      <c r="L60" s="68"/>
      <c r="M60" s="68"/>
      <c r="N60" s="68"/>
      <c r="O60" s="68"/>
    </row>
    <row r="61" spans="1:15" ht="39.950000000000003" customHeight="1" x14ac:dyDescent="0.25">
      <c r="A61" s="68"/>
      <c r="B61" s="68"/>
      <c r="C61" s="68"/>
      <c r="D61" s="68"/>
      <c r="E61" s="68"/>
      <c r="F61" s="68"/>
      <c r="G61" s="68"/>
      <c r="H61" s="68"/>
      <c r="I61" s="68"/>
      <c r="J61" s="68"/>
      <c r="K61" s="68"/>
      <c r="L61" s="68"/>
      <c r="M61" s="68"/>
      <c r="N61" s="68"/>
      <c r="O61" s="68"/>
    </row>
    <row r="62" spans="1:15" ht="39.950000000000003" customHeight="1" x14ac:dyDescent="0.25">
      <c r="A62" s="68"/>
      <c r="B62" s="68"/>
      <c r="C62" s="68"/>
      <c r="D62" s="68"/>
      <c r="E62" s="68"/>
      <c r="F62" s="68"/>
      <c r="G62" s="68"/>
      <c r="H62" s="68"/>
      <c r="I62" s="68"/>
      <c r="J62" s="68"/>
      <c r="K62" s="68"/>
      <c r="L62" s="68"/>
      <c r="M62" s="68"/>
      <c r="N62" s="68"/>
      <c r="O62" s="68"/>
    </row>
    <row r="63" spans="1:15" ht="39.950000000000003" customHeight="1" x14ac:dyDescent="0.25">
      <c r="A63" s="68"/>
      <c r="B63" s="68"/>
      <c r="C63" s="68"/>
      <c r="D63" s="68"/>
      <c r="E63" s="68"/>
      <c r="F63" s="68"/>
      <c r="G63" s="68"/>
      <c r="H63" s="68"/>
      <c r="I63" s="68"/>
      <c r="J63" s="68"/>
      <c r="K63" s="68"/>
      <c r="L63" s="68"/>
      <c r="M63" s="68"/>
      <c r="N63" s="68"/>
      <c r="O63" s="68"/>
    </row>
    <row r="64" spans="1:15" ht="39.950000000000003" customHeight="1" x14ac:dyDescent="0.25">
      <c r="A64" s="68"/>
      <c r="B64" s="68"/>
      <c r="C64" s="68"/>
      <c r="D64" s="68"/>
      <c r="E64" s="68"/>
      <c r="F64" s="68"/>
      <c r="G64" s="68"/>
      <c r="H64" s="68"/>
      <c r="I64" s="68"/>
      <c r="J64" s="68"/>
      <c r="K64" s="68"/>
      <c r="L64" s="68"/>
      <c r="M64" s="68"/>
      <c r="N64" s="68"/>
      <c r="O64" s="68"/>
    </row>
    <row r="65" spans="1:15" ht="39.950000000000003" customHeight="1" x14ac:dyDescent="0.25">
      <c r="A65" s="68"/>
      <c r="B65" s="68"/>
      <c r="C65" s="68"/>
      <c r="D65" s="68"/>
      <c r="E65" s="68"/>
      <c r="F65" s="68"/>
      <c r="G65" s="68"/>
      <c r="H65" s="68"/>
      <c r="I65" s="68"/>
      <c r="J65" s="68"/>
      <c r="K65" s="68"/>
      <c r="L65" s="68"/>
      <c r="M65" s="68"/>
      <c r="N65" s="68"/>
      <c r="O65" s="68"/>
    </row>
    <row r="66" spans="1:15" ht="39.950000000000003" customHeight="1" x14ac:dyDescent="0.25">
      <c r="A66" s="68"/>
      <c r="B66" s="68"/>
      <c r="C66" s="68"/>
      <c r="D66" s="68"/>
      <c r="E66" s="68"/>
      <c r="F66" s="68"/>
      <c r="G66" s="68"/>
      <c r="H66" s="68"/>
      <c r="I66" s="68"/>
      <c r="J66" s="68"/>
      <c r="K66" s="68"/>
      <c r="L66" s="68"/>
      <c r="M66" s="68"/>
      <c r="N66" s="68"/>
      <c r="O66" s="68"/>
    </row>
    <row r="67" spans="1:15" ht="39.950000000000003" customHeight="1" x14ac:dyDescent="0.25">
      <c r="A67" s="68"/>
      <c r="B67" s="68"/>
      <c r="C67" s="68"/>
      <c r="D67" s="68"/>
      <c r="E67" s="68"/>
      <c r="F67" s="68"/>
      <c r="G67" s="68"/>
      <c r="H67" s="68"/>
      <c r="I67" s="68"/>
      <c r="J67" s="68"/>
      <c r="K67" s="68"/>
      <c r="L67" s="68"/>
      <c r="M67" s="68"/>
      <c r="N67" s="68"/>
      <c r="O67" s="68"/>
    </row>
    <row r="68" spans="1:15" ht="39.950000000000003" customHeight="1" x14ac:dyDescent="0.25">
      <c r="A68" s="68"/>
      <c r="B68" s="68"/>
      <c r="C68" s="68"/>
      <c r="D68" s="68"/>
      <c r="E68" s="68"/>
      <c r="F68" s="68"/>
      <c r="G68" s="68"/>
      <c r="H68" s="68"/>
      <c r="I68" s="68"/>
      <c r="J68" s="68"/>
      <c r="K68" s="68"/>
      <c r="L68" s="68"/>
      <c r="M68" s="68"/>
      <c r="N68" s="68"/>
      <c r="O68" s="68"/>
    </row>
    <row r="69" spans="1:15" ht="39.950000000000003" customHeight="1" x14ac:dyDescent="0.25">
      <c r="A69" s="68"/>
      <c r="B69" s="68"/>
      <c r="C69" s="68"/>
      <c r="D69" s="68"/>
      <c r="E69" s="68"/>
      <c r="F69" s="68"/>
      <c r="G69" s="68"/>
      <c r="H69" s="68"/>
      <c r="I69" s="68"/>
      <c r="J69" s="68"/>
      <c r="K69" s="68"/>
      <c r="L69" s="68"/>
      <c r="M69" s="68"/>
      <c r="N69" s="68"/>
      <c r="O69" s="68"/>
    </row>
    <row r="70" spans="1:15" ht="39.950000000000003" customHeight="1" x14ac:dyDescent="0.25">
      <c r="A70" s="68"/>
      <c r="B70" s="68"/>
      <c r="C70" s="68"/>
      <c r="D70" s="68"/>
      <c r="E70" s="68"/>
      <c r="F70" s="68"/>
      <c r="G70" s="68"/>
      <c r="H70" s="68"/>
      <c r="I70" s="68"/>
      <c r="J70" s="68"/>
      <c r="K70" s="68"/>
      <c r="L70" s="68"/>
      <c r="M70" s="68"/>
      <c r="N70" s="68"/>
      <c r="O70" s="68"/>
    </row>
    <row r="71" spans="1:15" ht="39.950000000000003" customHeight="1" x14ac:dyDescent="0.25">
      <c r="A71" s="68"/>
      <c r="B71" s="68"/>
      <c r="C71" s="68"/>
      <c r="D71" s="68"/>
      <c r="E71" s="68"/>
      <c r="F71" s="68"/>
      <c r="G71" s="68"/>
      <c r="H71" s="68"/>
      <c r="I71" s="68"/>
      <c r="J71" s="68"/>
      <c r="K71" s="68"/>
      <c r="L71" s="68"/>
      <c r="M71" s="68"/>
      <c r="N71" s="68"/>
      <c r="O71" s="68"/>
    </row>
    <row r="72" spans="1:15" ht="39.950000000000003" customHeight="1" x14ac:dyDescent="0.25">
      <c r="A72" s="68"/>
      <c r="B72" s="68"/>
      <c r="C72" s="68"/>
      <c r="D72" s="68"/>
      <c r="E72" s="68"/>
      <c r="F72" s="68"/>
      <c r="G72" s="68"/>
      <c r="H72" s="68"/>
      <c r="I72" s="68"/>
      <c r="J72" s="68"/>
      <c r="K72" s="68"/>
      <c r="L72" s="68"/>
      <c r="M72" s="68"/>
      <c r="N72" s="68"/>
      <c r="O72" s="68"/>
    </row>
    <row r="73" spans="1:15" ht="39.950000000000003" customHeight="1" x14ac:dyDescent="0.25">
      <c r="A73" s="68"/>
      <c r="B73" s="68"/>
      <c r="C73" s="68"/>
      <c r="D73" s="68"/>
      <c r="E73" s="68"/>
      <c r="F73" s="68"/>
      <c r="G73" s="68"/>
      <c r="H73" s="68"/>
      <c r="I73" s="68"/>
      <c r="J73" s="68"/>
      <c r="K73" s="68"/>
      <c r="L73" s="68"/>
      <c r="M73" s="68"/>
      <c r="N73" s="68"/>
      <c r="O73" s="68"/>
    </row>
    <row r="74" spans="1:15" ht="39.950000000000003" customHeight="1" x14ac:dyDescent="0.25">
      <c r="A74" s="68"/>
      <c r="B74" s="68"/>
      <c r="C74" s="68"/>
      <c r="D74" s="68"/>
      <c r="E74" s="68"/>
      <c r="F74" s="68"/>
      <c r="G74" s="68"/>
      <c r="H74" s="68"/>
      <c r="I74" s="68"/>
      <c r="J74" s="68"/>
      <c r="K74" s="68"/>
      <c r="L74" s="68"/>
      <c r="M74" s="68"/>
      <c r="N74" s="68"/>
      <c r="O74" s="68"/>
    </row>
    <row r="75" spans="1:15" ht="39.950000000000003" customHeight="1" x14ac:dyDescent="0.25">
      <c r="A75" s="68"/>
      <c r="B75" s="68"/>
      <c r="C75" s="68"/>
      <c r="D75" s="68"/>
      <c r="E75" s="68"/>
      <c r="F75" s="68"/>
      <c r="G75" s="68"/>
      <c r="H75" s="68"/>
      <c r="I75" s="68"/>
      <c r="J75" s="68"/>
      <c r="K75" s="68"/>
      <c r="L75" s="68"/>
      <c r="M75" s="68"/>
      <c r="N75" s="68"/>
      <c r="O75" s="68"/>
    </row>
    <row r="76" spans="1:15" ht="39.950000000000003" customHeight="1" x14ac:dyDescent="0.25">
      <c r="A76" s="68"/>
      <c r="B76" s="68"/>
      <c r="C76" s="68"/>
      <c r="D76" s="68"/>
      <c r="E76" s="68"/>
      <c r="F76" s="68"/>
      <c r="G76" s="68"/>
      <c r="H76" s="68"/>
      <c r="I76" s="68"/>
      <c r="J76" s="68"/>
      <c r="K76" s="68"/>
      <c r="L76" s="68"/>
      <c r="M76" s="68"/>
      <c r="N76" s="68"/>
      <c r="O76" s="68"/>
    </row>
    <row r="77" spans="1:15" ht="39.950000000000003" customHeight="1" x14ac:dyDescent="0.25">
      <c r="A77" s="68"/>
      <c r="B77" s="68"/>
      <c r="C77" s="68"/>
      <c r="D77" s="68"/>
      <c r="E77" s="68"/>
      <c r="F77" s="68"/>
      <c r="G77" s="68"/>
      <c r="H77" s="68"/>
      <c r="I77" s="68"/>
      <c r="J77" s="68"/>
      <c r="K77" s="68"/>
      <c r="L77" s="68"/>
      <c r="M77" s="68"/>
      <c r="N77" s="68"/>
      <c r="O77" s="68"/>
    </row>
    <row r="78" spans="1:15" ht="39.950000000000003" customHeight="1" x14ac:dyDescent="0.25">
      <c r="A78" s="68"/>
      <c r="B78" s="68"/>
      <c r="C78" s="68"/>
      <c r="D78" s="68"/>
      <c r="E78" s="68"/>
      <c r="F78" s="68"/>
      <c r="G78" s="68"/>
      <c r="H78" s="68"/>
      <c r="I78" s="68"/>
      <c r="J78" s="68"/>
      <c r="K78" s="68"/>
      <c r="L78" s="68"/>
      <c r="M78" s="68"/>
      <c r="N78" s="68"/>
      <c r="O78" s="68"/>
    </row>
    <row r="79" spans="1:15" ht="39.950000000000003" customHeight="1" x14ac:dyDescent="0.25">
      <c r="A79" s="68"/>
      <c r="B79" s="68"/>
      <c r="C79" s="68"/>
      <c r="D79" s="68"/>
      <c r="E79" s="68"/>
      <c r="F79" s="68"/>
      <c r="G79" s="68"/>
      <c r="H79" s="68"/>
      <c r="I79" s="68"/>
      <c r="J79" s="68"/>
      <c r="K79" s="68"/>
      <c r="L79" s="68"/>
      <c r="M79" s="68"/>
      <c r="N79" s="68"/>
      <c r="O79" s="68"/>
    </row>
    <row r="80" spans="1:15" ht="39.950000000000003" customHeight="1" x14ac:dyDescent="0.25">
      <c r="A80" s="68"/>
      <c r="B80" s="68"/>
      <c r="C80" s="68"/>
      <c r="D80" s="68"/>
      <c r="E80" s="68"/>
      <c r="F80" s="68"/>
      <c r="G80" s="68"/>
      <c r="H80" s="68"/>
      <c r="I80" s="68"/>
      <c r="J80" s="68"/>
      <c r="K80" s="68"/>
      <c r="L80" s="68"/>
      <c r="M80" s="68"/>
      <c r="N80" s="68"/>
      <c r="O80" s="68"/>
    </row>
    <row r="81" spans="1:15" ht="39.950000000000003" customHeight="1" x14ac:dyDescent="0.25">
      <c r="A81" s="68"/>
      <c r="B81" s="68"/>
      <c r="C81" s="68"/>
      <c r="D81" s="68"/>
      <c r="E81" s="68"/>
      <c r="F81" s="68"/>
      <c r="G81" s="68"/>
      <c r="H81" s="68"/>
      <c r="I81" s="68"/>
      <c r="J81" s="68"/>
      <c r="K81" s="68"/>
      <c r="L81" s="68"/>
      <c r="M81" s="68"/>
      <c r="N81" s="68"/>
      <c r="O81" s="68"/>
    </row>
    <row r="82" spans="1:15" ht="39.950000000000003" customHeight="1" x14ac:dyDescent="0.25">
      <c r="A82" s="68"/>
      <c r="B82" s="68"/>
      <c r="C82" s="68"/>
      <c r="D82" s="68"/>
      <c r="E82" s="68"/>
      <c r="F82" s="68"/>
      <c r="G82" s="68"/>
      <c r="H82" s="68"/>
      <c r="I82" s="68"/>
      <c r="J82" s="68"/>
      <c r="K82" s="68"/>
      <c r="L82" s="68"/>
      <c r="M82" s="68"/>
      <c r="N82" s="68"/>
      <c r="O82" s="68"/>
    </row>
    <row r="83" spans="1:15" ht="39.950000000000003" customHeight="1" x14ac:dyDescent="0.25">
      <c r="A83" s="68"/>
      <c r="B83" s="68"/>
      <c r="C83" s="68"/>
      <c r="D83" s="68"/>
      <c r="E83" s="68"/>
      <c r="F83" s="68"/>
      <c r="G83" s="68"/>
      <c r="H83" s="68"/>
      <c r="I83" s="68"/>
      <c r="J83" s="68"/>
      <c r="K83" s="68"/>
      <c r="L83" s="68"/>
      <c r="M83" s="68"/>
      <c r="N83" s="68"/>
      <c r="O83" s="68"/>
    </row>
    <row r="84" spans="1:15" ht="39.950000000000003" customHeight="1" x14ac:dyDescent="0.25">
      <c r="A84" s="68"/>
      <c r="B84" s="68"/>
      <c r="C84" s="68"/>
      <c r="D84" s="68"/>
      <c r="E84" s="68"/>
      <c r="F84" s="68"/>
      <c r="G84" s="68"/>
      <c r="H84" s="68"/>
      <c r="I84" s="68"/>
      <c r="J84" s="68"/>
      <c r="K84" s="68"/>
      <c r="L84" s="68"/>
      <c r="M84" s="68"/>
      <c r="N84" s="68"/>
      <c r="O84" s="68"/>
    </row>
    <row r="85" spans="1:15" ht="39.950000000000003" customHeight="1" x14ac:dyDescent="0.25">
      <c r="A85" s="68"/>
      <c r="B85" s="68"/>
      <c r="C85" s="68"/>
      <c r="D85" s="68"/>
      <c r="E85" s="68"/>
      <c r="F85" s="68"/>
      <c r="G85" s="68"/>
      <c r="H85" s="68"/>
      <c r="I85" s="68"/>
      <c r="J85" s="68"/>
      <c r="K85" s="68"/>
      <c r="L85" s="68"/>
      <c r="M85" s="68"/>
      <c r="N85" s="68"/>
      <c r="O85" s="68"/>
    </row>
    <row r="86" spans="1:15" ht="39.950000000000003" customHeight="1" x14ac:dyDescent="0.25">
      <c r="A86" s="68"/>
      <c r="B86" s="68"/>
      <c r="C86" s="68"/>
      <c r="D86" s="68"/>
      <c r="E86" s="68"/>
      <c r="F86" s="68"/>
      <c r="G86" s="68"/>
      <c r="H86" s="68"/>
      <c r="I86" s="68"/>
      <c r="J86" s="68"/>
      <c r="K86" s="68"/>
      <c r="L86" s="68"/>
      <c r="M86" s="68"/>
      <c r="N86" s="68"/>
      <c r="O86" s="68"/>
    </row>
    <row r="87" spans="1:15" ht="39.950000000000003" customHeight="1" x14ac:dyDescent="0.25">
      <c r="A87" s="68"/>
      <c r="B87" s="68"/>
      <c r="C87" s="68"/>
      <c r="D87" s="68"/>
      <c r="E87" s="68"/>
      <c r="F87" s="68"/>
      <c r="G87" s="68"/>
      <c r="H87" s="68"/>
      <c r="I87" s="68"/>
      <c r="J87" s="68"/>
      <c r="K87" s="68"/>
      <c r="L87" s="68"/>
      <c r="M87" s="68"/>
      <c r="N87" s="68"/>
      <c r="O87" s="68"/>
    </row>
    <row r="88" spans="1:15" ht="39.950000000000003" customHeight="1" x14ac:dyDescent="0.25">
      <c r="A88" s="68"/>
      <c r="B88" s="68"/>
      <c r="C88" s="68"/>
      <c r="D88" s="68"/>
      <c r="E88" s="68"/>
      <c r="F88" s="68"/>
      <c r="G88" s="68"/>
      <c r="H88" s="68"/>
      <c r="I88" s="68"/>
      <c r="J88" s="68"/>
      <c r="K88" s="68"/>
      <c r="L88" s="68"/>
      <c r="M88" s="68"/>
      <c r="N88" s="68"/>
      <c r="O88" s="68"/>
    </row>
    <row r="89" spans="1:15" ht="39.950000000000003" customHeight="1" x14ac:dyDescent="0.25">
      <c r="A89" s="68"/>
      <c r="B89" s="68"/>
      <c r="C89" s="68"/>
      <c r="D89" s="68"/>
      <c r="E89" s="68"/>
      <c r="F89" s="68"/>
      <c r="G89" s="68"/>
      <c r="H89" s="68"/>
      <c r="I89" s="68"/>
      <c r="J89" s="68"/>
      <c r="K89" s="68"/>
      <c r="L89" s="68"/>
      <c r="M89" s="68"/>
      <c r="N89" s="68"/>
      <c r="O89" s="68"/>
    </row>
    <row r="90" spans="1:15" ht="39.950000000000003" customHeight="1" x14ac:dyDescent="0.25">
      <c r="A90" s="68"/>
      <c r="B90" s="68"/>
      <c r="C90" s="68"/>
      <c r="D90" s="68"/>
      <c r="E90" s="68"/>
      <c r="F90" s="68"/>
      <c r="G90" s="68"/>
      <c r="H90" s="68"/>
      <c r="I90" s="68"/>
      <c r="J90" s="68"/>
      <c r="K90" s="68"/>
      <c r="L90" s="68"/>
      <c r="M90" s="68"/>
      <c r="N90" s="68"/>
      <c r="O90" s="68"/>
    </row>
    <row r="91" spans="1:15" ht="39.950000000000003" customHeight="1" x14ac:dyDescent="0.25">
      <c r="A91" s="68"/>
      <c r="B91" s="68"/>
      <c r="C91" s="68"/>
      <c r="D91" s="68"/>
      <c r="E91" s="68"/>
      <c r="F91" s="68"/>
      <c r="G91" s="68"/>
      <c r="H91" s="68"/>
      <c r="I91" s="68"/>
      <c r="J91" s="68"/>
      <c r="K91" s="68"/>
      <c r="L91" s="68"/>
      <c r="M91" s="68"/>
      <c r="N91" s="68"/>
      <c r="O91" s="68"/>
    </row>
    <row r="92" spans="1:15" ht="39.950000000000003" customHeight="1" x14ac:dyDescent="0.25">
      <c r="A92" s="68"/>
      <c r="B92" s="68"/>
      <c r="C92" s="68"/>
      <c r="D92" s="68"/>
      <c r="E92" s="68"/>
      <c r="F92" s="68"/>
      <c r="G92" s="68"/>
      <c r="H92" s="68"/>
      <c r="I92" s="68"/>
      <c r="J92" s="68"/>
      <c r="K92" s="68"/>
      <c r="L92" s="68"/>
      <c r="M92" s="68"/>
      <c r="N92" s="68"/>
      <c r="O92" s="68"/>
    </row>
    <row r="93" spans="1:15" ht="39.950000000000003" customHeight="1" x14ac:dyDescent="0.25">
      <c r="A93" s="68"/>
      <c r="B93" s="68"/>
      <c r="C93" s="68"/>
      <c r="D93" s="68"/>
      <c r="E93" s="68"/>
      <c r="F93" s="68"/>
      <c r="G93" s="68"/>
      <c r="H93" s="68"/>
      <c r="I93" s="68"/>
      <c r="J93" s="68"/>
      <c r="K93" s="68"/>
      <c r="L93" s="68"/>
      <c r="M93" s="68"/>
      <c r="N93" s="68"/>
      <c r="O93" s="68"/>
    </row>
    <row r="94" spans="1:15" ht="39.950000000000003" customHeight="1" x14ac:dyDescent="0.25">
      <c r="A94" s="68"/>
      <c r="B94" s="68"/>
      <c r="C94" s="68"/>
      <c r="D94" s="68"/>
      <c r="E94" s="68"/>
      <c r="F94" s="68"/>
      <c r="G94" s="68"/>
      <c r="H94" s="68"/>
      <c r="I94" s="68"/>
      <c r="J94" s="68"/>
      <c r="K94" s="68"/>
      <c r="L94" s="68"/>
      <c r="M94" s="68"/>
      <c r="N94" s="68"/>
      <c r="O94" s="68"/>
    </row>
    <row r="95" spans="1:15" ht="39.950000000000003" customHeight="1" x14ac:dyDescent="0.25">
      <c r="A95" s="68"/>
      <c r="B95" s="68"/>
      <c r="C95" s="68"/>
      <c r="D95" s="68"/>
      <c r="E95" s="68"/>
      <c r="F95" s="68"/>
      <c r="G95" s="68"/>
      <c r="H95" s="68"/>
      <c r="I95" s="68"/>
      <c r="J95" s="68"/>
      <c r="K95" s="68"/>
      <c r="L95" s="68"/>
      <c r="M95" s="68"/>
      <c r="N95" s="68"/>
      <c r="O95" s="68"/>
    </row>
    <row r="96" spans="1:15" ht="39.950000000000003" customHeight="1" x14ac:dyDescent="0.25">
      <c r="A96" s="68"/>
      <c r="B96" s="68"/>
      <c r="C96" s="68"/>
      <c r="D96" s="68"/>
      <c r="E96" s="68"/>
      <c r="F96" s="68"/>
      <c r="G96" s="68"/>
      <c r="H96" s="68"/>
      <c r="I96" s="68"/>
      <c r="J96" s="68"/>
      <c r="K96" s="68"/>
      <c r="L96" s="68"/>
      <c r="M96" s="68"/>
      <c r="N96" s="68"/>
      <c r="O96" s="68"/>
    </row>
    <row r="97" spans="1:15" ht="39.950000000000003" customHeight="1" x14ac:dyDescent="0.25">
      <c r="A97" s="68"/>
      <c r="B97" s="68"/>
      <c r="C97" s="68"/>
      <c r="D97" s="68"/>
      <c r="E97" s="68"/>
      <c r="F97" s="68"/>
      <c r="G97" s="68"/>
      <c r="H97" s="68"/>
      <c r="I97" s="68"/>
      <c r="J97" s="68"/>
      <c r="K97" s="68"/>
      <c r="L97" s="68"/>
      <c r="M97" s="68"/>
      <c r="N97" s="68"/>
      <c r="O97" s="68"/>
    </row>
    <row r="98" spans="1:15" ht="39.950000000000003" customHeight="1" x14ac:dyDescent="0.25">
      <c r="A98" s="68"/>
      <c r="B98" s="68"/>
      <c r="C98" s="68"/>
      <c r="D98" s="68"/>
      <c r="E98" s="68"/>
      <c r="F98" s="68"/>
      <c r="G98" s="68"/>
      <c r="H98" s="68"/>
      <c r="I98" s="68"/>
      <c r="J98" s="68"/>
      <c r="K98" s="68"/>
      <c r="L98" s="68"/>
      <c r="M98" s="68"/>
      <c r="N98" s="68"/>
      <c r="O98" s="68"/>
    </row>
    <row r="99" spans="1:15" ht="39.950000000000003" customHeight="1" x14ac:dyDescent="0.25">
      <c r="A99" s="68"/>
      <c r="B99" s="68"/>
      <c r="C99" s="68"/>
      <c r="D99" s="68"/>
      <c r="E99" s="68"/>
      <c r="F99" s="68"/>
      <c r="G99" s="68"/>
      <c r="H99" s="68"/>
      <c r="I99" s="68"/>
      <c r="J99" s="68"/>
      <c r="K99" s="68"/>
      <c r="L99" s="68"/>
      <c r="M99" s="68"/>
      <c r="N99" s="68"/>
      <c r="O99" s="68"/>
    </row>
    <row r="100" spans="1:15" ht="39.950000000000003" customHeight="1" x14ac:dyDescent="0.25">
      <c r="A100" s="68"/>
      <c r="B100" s="68"/>
      <c r="C100" s="68"/>
      <c r="D100" s="68"/>
      <c r="E100" s="68"/>
      <c r="F100" s="68"/>
      <c r="G100" s="68"/>
      <c r="H100" s="68"/>
      <c r="I100" s="68"/>
      <c r="J100" s="68"/>
      <c r="K100" s="68"/>
      <c r="L100" s="68"/>
      <c r="M100" s="68"/>
      <c r="N100" s="68"/>
      <c r="O100" s="68"/>
    </row>
    <row r="101" spans="1:15" ht="39.950000000000003" customHeight="1" x14ac:dyDescent="0.25">
      <c r="A101" s="68"/>
      <c r="B101" s="68"/>
      <c r="C101" s="68"/>
      <c r="D101" s="68"/>
      <c r="E101" s="68"/>
      <c r="F101" s="68"/>
      <c r="G101" s="68"/>
      <c r="H101" s="68"/>
      <c r="I101" s="68"/>
      <c r="J101" s="68"/>
      <c r="K101" s="68"/>
      <c r="L101" s="68"/>
      <c r="M101" s="68"/>
      <c r="N101" s="68"/>
      <c r="O101" s="68"/>
    </row>
    <row r="102" spans="1:15" ht="39.950000000000003" customHeight="1" x14ac:dyDescent="0.25">
      <c r="A102" s="68"/>
      <c r="B102" s="68"/>
      <c r="C102" s="68"/>
      <c r="D102" s="68"/>
      <c r="E102" s="68"/>
      <c r="F102" s="68"/>
      <c r="G102" s="68"/>
      <c r="H102" s="68"/>
      <c r="I102" s="68"/>
      <c r="J102" s="68"/>
      <c r="K102" s="68"/>
      <c r="L102" s="68"/>
      <c r="M102" s="68"/>
      <c r="N102" s="68"/>
      <c r="O102" s="68"/>
    </row>
    <row r="103" spans="1:15" ht="39.950000000000003" customHeight="1" x14ac:dyDescent="0.25">
      <c r="A103" s="68"/>
      <c r="B103" s="68"/>
      <c r="C103" s="68"/>
      <c r="D103" s="68"/>
      <c r="E103" s="68"/>
      <c r="F103" s="68"/>
      <c r="G103" s="68"/>
      <c r="H103" s="68"/>
      <c r="I103" s="68"/>
      <c r="J103" s="68"/>
      <c r="K103" s="68"/>
      <c r="L103" s="68"/>
      <c r="M103" s="68"/>
      <c r="N103" s="68"/>
      <c r="O103" s="68"/>
    </row>
    <row r="104" spans="1:15" ht="39.950000000000003" customHeight="1" x14ac:dyDescent="0.25">
      <c r="A104" s="68"/>
      <c r="B104" s="68"/>
      <c r="C104" s="68"/>
      <c r="D104" s="68"/>
      <c r="E104" s="68"/>
      <c r="F104" s="68"/>
      <c r="G104" s="68"/>
      <c r="H104" s="68"/>
      <c r="I104" s="68"/>
      <c r="J104" s="68"/>
      <c r="K104" s="68"/>
      <c r="L104" s="68"/>
      <c r="M104" s="68"/>
      <c r="N104" s="68"/>
      <c r="O104" s="68"/>
    </row>
    <row r="105" spans="1:15" ht="39.950000000000003" customHeight="1" x14ac:dyDescent="0.25">
      <c r="A105" s="68"/>
      <c r="B105" s="68"/>
      <c r="C105" s="68"/>
      <c r="D105" s="68"/>
      <c r="E105" s="68"/>
      <c r="F105" s="68"/>
      <c r="G105" s="68"/>
      <c r="H105" s="68"/>
      <c r="I105" s="68"/>
      <c r="J105" s="68"/>
      <c r="K105" s="68"/>
      <c r="L105" s="68"/>
      <c r="M105" s="68"/>
      <c r="N105" s="68"/>
      <c r="O105" s="68"/>
    </row>
    <row r="106" spans="1:15" ht="39.950000000000003" customHeight="1" x14ac:dyDescent="0.25">
      <c r="A106" s="68"/>
      <c r="B106" s="68"/>
      <c r="C106" s="68"/>
      <c r="D106" s="68"/>
      <c r="E106" s="68"/>
      <c r="F106" s="68"/>
      <c r="G106" s="68"/>
      <c r="H106" s="68"/>
      <c r="I106" s="68"/>
      <c r="J106" s="68"/>
      <c r="K106" s="68"/>
      <c r="L106" s="68"/>
      <c r="M106" s="68"/>
      <c r="N106" s="68"/>
      <c r="O106" s="68"/>
    </row>
    <row r="107" spans="1:15" ht="39.950000000000003" customHeight="1" x14ac:dyDescent="0.25">
      <c r="A107" s="68"/>
      <c r="B107" s="68"/>
      <c r="C107" s="68"/>
      <c r="D107" s="68"/>
      <c r="E107" s="68"/>
      <c r="F107" s="68"/>
      <c r="G107" s="68"/>
      <c r="H107" s="68"/>
      <c r="I107" s="68"/>
      <c r="J107" s="68"/>
      <c r="K107" s="68"/>
      <c r="L107" s="68"/>
      <c r="M107" s="68"/>
      <c r="N107" s="68"/>
      <c r="O107" s="68"/>
    </row>
    <row r="108" spans="1:15" ht="39.950000000000003" customHeight="1" x14ac:dyDescent="0.25">
      <c r="A108" s="68"/>
      <c r="B108" s="68"/>
      <c r="C108" s="68"/>
      <c r="D108" s="68"/>
      <c r="E108" s="68"/>
      <c r="F108" s="68"/>
      <c r="G108" s="68"/>
      <c r="H108" s="68"/>
      <c r="I108" s="68"/>
      <c r="J108" s="68"/>
      <c r="K108" s="68"/>
      <c r="L108" s="68"/>
      <c r="M108" s="68"/>
      <c r="N108" s="68"/>
      <c r="O108" s="68"/>
    </row>
    <row r="109" spans="1:15" ht="39.950000000000003" customHeight="1" x14ac:dyDescent="0.25">
      <c r="A109" s="68"/>
      <c r="B109" s="68"/>
      <c r="C109" s="68"/>
      <c r="D109" s="68"/>
      <c r="E109" s="68"/>
      <c r="F109" s="68"/>
      <c r="G109" s="68"/>
      <c r="H109" s="68"/>
      <c r="I109" s="68"/>
      <c r="J109" s="68"/>
      <c r="K109" s="68"/>
      <c r="L109" s="68"/>
      <c r="M109" s="68"/>
      <c r="N109" s="68"/>
      <c r="O109" s="68"/>
    </row>
    <row r="110" spans="1:15" ht="39.950000000000003" customHeight="1" x14ac:dyDescent="0.25">
      <c r="A110" s="68"/>
      <c r="B110" s="68"/>
      <c r="C110" s="68"/>
      <c r="D110" s="68"/>
      <c r="E110" s="68"/>
      <c r="F110" s="68"/>
      <c r="G110" s="68"/>
      <c r="H110" s="68"/>
      <c r="I110" s="68"/>
      <c r="J110" s="68"/>
      <c r="K110" s="68"/>
      <c r="L110" s="68"/>
      <c r="M110" s="68"/>
      <c r="N110" s="68"/>
      <c r="O110" s="68"/>
    </row>
    <row r="111" spans="1:15" ht="39.950000000000003" customHeight="1" x14ac:dyDescent="0.25">
      <c r="A111" s="68"/>
      <c r="B111" s="68"/>
      <c r="C111" s="68"/>
      <c r="D111" s="68"/>
      <c r="E111" s="68"/>
      <c r="F111" s="68"/>
      <c r="G111" s="68"/>
      <c r="H111" s="68"/>
      <c r="I111" s="68"/>
      <c r="J111" s="68"/>
      <c r="K111" s="68"/>
      <c r="L111" s="68"/>
      <c r="M111" s="68"/>
      <c r="N111" s="68"/>
      <c r="O111" s="68"/>
    </row>
    <row r="112" spans="1:15" ht="39.950000000000003" customHeight="1" x14ac:dyDescent="0.25">
      <c r="A112" s="68"/>
      <c r="B112" s="68"/>
      <c r="C112" s="68"/>
      <c r="D112" s="68"/>
      <c r="E112" s="68"/>
      <c r="F112" s="68"/>
      <c r="G112" s="68"/>
      <c r="H112" s="68"/>
      <c r="I112" s="68"/>
      <c r="J112" s="68"/>
      <c r="K112" s="68"/>
      <c r="L112" s="68"/>
      <c r="M112" s="68"/>
      <c r="N112" s="68"/>
      <c r="O112" s="68"/>
    </row>
    <row r="113" spans="1:15" ht="39.950000000000003" customHeight="1" x14ac:dyDescent="0.25">
      <c r="A113" s="68"/>
      <c r="B113" s="68"/>
      <c r="C113" s="68"/>
      <c r="D113" s="68"/>
      <c r="E113" s="68"/>
      <c r="F113" s="68"/>
      <c r="G113" s="68"/>
      <c r="H113" s="68"/>
      <c r="I113" s="68"/>
      <c r="J113" s="68"/>
      <c r="K113" s="68"/>
      <c r="L113" s="68"/>
      <c r="M113" s="68"/>
      <c r="N113" s="68"/>
      <c r="O113" s="68"/>
    </row>
    <row r="114" spans="1:15" ht="39.950000000000003" customHeight="1" x14ac:dyDescent="0.25">
      <c r="A114" s="68"/>
      <c r="B114" s="68"/>
      <c r="C114" s="68"/>
      <c r="D114" s="68"/>
      <c r="E114" s="68"/>
      <c r="F114" s="68"/>
      <c r="G114" s="68"/>
      <c r="H114" s="68"/>
      <c r="I114" s="68"/>
      <c r="J114" s="68"/>
      <c r="K114" s="68"/>
      <c r="L114" s="68"/>
      <c r="M114" s="68"/>
      <c r="N114" s="68"/>
      <c r="O114" s="68"/>
    </row>
    <row r="115" spans="1:15" ht="39.950000000000003" customHeight="1" x14ac:dyDescent="0.25">
      <c r="A115" s="68"/>
      <c r="B115" s="68"/>
      <c r="C115" s="68"/>
      <c r="D115" s="68"/>
      <c r="E115" s="68"/>
      <c r="F115" s="68"/>
      <c r="G115" s="68"/>
      <c r="H115" s="68"/>
      <c r="I115" s="68"/>
      <c r="J115" s="68"/>
      <c r="K115" s="68"/>
      <c r="L115" s="68"/>
      <c r="M115" s="68"/>
      <c r="N115" s="68"/>
      <c r="O115" s="68"/>
    </row>
    <row r="116" spans="1:15" ht="39.950000000000003" customHeight="1" x14ac:dyDescent="0.25">
      <c r="A116" s="68"/>
      <c r="B116" s="68"/>
      <c r="C116" s="68"/>
      <c r="D116" s="68"/>
      <c r="E116" s="68"/>
      <c r="F116" s="68"/>
      <c r="G116" s="68"/>
      <c r="H116" s="68"/>
      <c r="I116" s="68"/>
      <c r="J116" s="68"/>
      <c r="K116" s="68"/>
      <c r="L116" s="68"/>
      <c r="M116" s="68"/>
      <c r="N116" s="68"/>
      <c r="O116" s="68"/>
    </row>
    <row r="117" spans="1:15" ht="39.950000000000003" customHeight="1" x14ac:dyDescent="0.25">
      <c r="A117" s="68"/>
      <c r="B117" s="68"/>
      <c r="C117" s="68"/>
      <c r="D117" s="68"/>
      <c r="E117" s="68"/>
      <c r="F117" s="68"/>
      <c r="G117" s="68"/>
      <c r="H117" s="68"/>
      <c r="I117" s="68"/>
      <c r="J117" s="68"/>
      <c r="K117" s="68"/>
      <c r="L117" s="68"/>
      <c r="M117" s="68"/>
      <c r="N117" s="68"/>
      <c r="O117" s="68"/>
    </row>
    <row r="118" spans="1:15" ht="39.950000000000003" customHeight="1" x14ac:dyDescent="0.25">
      <c r="A118" s="68"/>
      <c r="B118" s="68"/>
      <c r="C118" s="68"/>
      <c r="D118" s="68"/>
      <c r="E118" s="68"/>
      <c r="F118" s="68"/>
      <c r="G118" s="68"/>
      <c r="H118" s="68"/>
      <c r="I118" s="68"/>
      <c r="J118" s="68"/>
      <c r="K118" s="68"/>
      <c r="L118" s="68"/>
      <c r="M118" s="68"/>
      <c r="N118" s="68"/>
      <c r="O118" s="68"/>
    </row>
    <row r="119" spans="1:15" ht="39.950000000000003" customHeight="1" x14ac:dyDescent="0.25">
      <c r="A119" s="68"/>
      <c r="B119" s="68"/>
      <c r="C119" s="68"/>
      <c r="D119" s="68"/>
      <c r="E119" s="68"/>
      <c r="F119" s="68"/>
      <c r="G119" s="68"/>
      <c r="H119" s="68"/>
      <c r="I119" s="68"/>
      <c r="J119" s="68"/>
      <c r="K119" s="68"/>
      <c r="L119" s="68"/>
      <c r="M119" s="68"/>
      <c r="N119" s="68"/>
      <c r="O119" s="68"/>
    </row>
    <row r="120" spans="1:15" ht="39.950000000000003" customHeight="1" x14ac:dyDescent="0.25">
      <c r="A120" s="68"/>
      <c r="B120" s="68"/>
      <c r="C120" s="68"/>
      <c r="D120" s="68"/>
      <c r="E120" s="68"/>
      <c r="F120" s="68"/>
      <c r="G120" s="68"/>
      <c r="H120" s="68"/>
      <c r="I120" s="68"/>
      <c r="J120" s="68"/>
      <c r="K120" s="68"/>
      <c r="L120" s="68"/>
      <c r="M120" s="68"/>
      <c r="N120" s="68"/>
      <c r="O120" s="68"/>
    </row>
    <row r="121" spans="1:15" ht="39.950000000000003" customHeight="1" x14ac:dyDescent="0.25">
      <c r="A121" s="68"/>
      <c r="B121" s="68"/>
      <c r="C121" s="68"/>
      <c r="D121" s="68"/>
      <c r="E121" s="68"/>
      <c r="F121" s="68"/>
      <c r="G121" s="68"/>
      <c r="H121" s="68"/>
      <c r="I121" s="68"/>
      <c r="J121" s="68"/>
      <c r="K121" s="68"/>
      <c r="L121" s="68"/>
      <c r="M121" s="68"/>
      <c r="N121" s="68"/>
      <c r="O121" s="68"/>
    </row>
    <row r="122" spans="1:15" ht="39.950000000000003" customHeight="1" x14ac:dyDescent="0.25">
      <c r="A122" s="68"/>
      <c r="B122" s="68"/>
      <c r="C122" s="68"/>
      <c r="D122" s="68"/>
      <c r="E122" s="68"/>
      <c r="F122" s="68"/>
      <c r="G122" s="68"/>
      <c r="H122" s="68"/>
      <c r="I122" s="68"/>
      <c r="J122" s="68"/>
      <c r="K122" s="68"/>
      <c r="L122" s="68"/>
      <c r="M122" s="68"/>
      <c r="N122" s="68"/>
      <c r="O122" s="68"/>
    </row>
    <row r="123" spans="1:15" ht="39.950000000000003" customHeight="1" x14ac:dyDescent="0.25">
      <c r="A123" s="68"/>
      <c r="B123" s="68"/>
      <c r="C123" s="68"/>
      <c r="D123" s="68"/>
      <c r="E123" s="68"/>
      <c r="F123" s="68"/>
      <c r="G123" s="68"/>
      <c r="H123" s="68"/>
      <c r="I123" s="68"/>
      <c r="J123" s="68"/>
      <c r="K123" s="68"/>
      <c r="L123" s="68"/>
      <c r="M123" s="68"/>
      <c r="N123" s="68"/>
      <c r="O123" s="68"/>
    </row>
    <row r="124" spans="1:15" ht="39.950000000000003" customHeight="1" x14ac:dyDescent="0.25">
      <c r="A124" s="68"/>
      <c r="B124" s="68"/>
      <c r="C124" s="68"/>
      <c r="D124" s="68"/>
      <c r="E124" s="68"/>
      <c r="F124" s="68"/>
      <c r="G124" s="68"/>
      <c r="H124" s="68"/>
      <c r="I124" s="68"/>
      <c r="J124" s="68"/>
      <c r="K124" s="68"/>
      <c r="L124" s="68"/>
      <c r="M124" s="68"/>
      <c r="N124" s="68"/>
      <c r="O124" s="68"/>
    </row>
    <row r="125" spans="1:15" ht="39.950000000000003" customHeight="1" x14ac:dyDescent="0.25">
      <c r="A125" s="68"/>
      <c r="B125" s="68"/>
      <c r="C125" s="68"/>
      <c r="D125" s="68"/>
      <c r="E125" s="68"/>
      <c r="F125" s="68"/>
      <c r="G125" s="68"/>
      <c r="H125" s="68"/>
      <c r="I125" s="68"/>
      <c r="J125" s="68"/>
      <c r="K125" s="68"/>
      <c r="L125" s="68"/>
      <c r="M125" s="68"/>
      <c r="N125" s="68"/>
      <c r="O125" s="68"/>
    </row>
    <row r="126" spans="1:15" ht="39.950000000000003" customHeight="1" x14ac:dyDescent="0.25">
      <c r="A126" s="68"/>
      <c r="B126" s="68"/>
      <c r="C126" s="68"/>
      <c r="D126" s="68"/>
      <c r="E126" s="68"/>
      <c r="F126" s="68"/>
      <c r="G126" s="68"/>
      <c r="H126" s="68"/>
      <c r="I126" s="68"/>
      <c r="J126" s="68"/>
      <c r="K126" s="68"/>
      <c r="L126" s="68"/>
      <c r="M126" s="68"/>
      <c r="N126" s="68"/>
      <c r="O126" s="68"/>
    </row>
    <row r="127" spans="1:15" ht="39.950000000000003" customHeight="1" x14ac:dyDescent="0.25">
      <c r="A127" s="68"/>
      <c r="B127" s="68"/>
      <c r="C127" s="68"/>
      <c r="D127" s="68"/>
      <c r="E127" s="68"/>
      <c r="F127" s="68"/>
      <c r="G127" s="68"/>
      <c r="H127" s="68"/>
      <c r="I127" s="68"/>
      <c r="J127" s="68"/>
      <c r="K127" s="68"/>
      <c r="L127" s="68"/>
      <c r="M127" s="68"/>
      <c r="N127" s="68"/>
      <c r="O127" s="68"/>
    </row>
    <row r="128" spans="1:15" ht="39.950000000000003" customHeight="1" x14ac:dyDescent="0.25">
      <c r="A128" s="68"/>
      <c r="B128" s="68"/>
      <c r="C128" s="68"/>
      <c r="D128" s="68"/>
      <c r="E128" s="68"/>
      <c r="F128" s="68"/>
      <c r="G128" s="68"/>
      <c r="H128" s="68"/>
      <c r="I128" s="68"/>
      <c r="J128" s="68"/>
      <c r="K128" s="68"/>
      <c r="L128" s="68"/>
      <c r="M128" s="68"/>
      <c r="N128" s="68"/>
      <c r="O128" s="68"/>
    </row>
    <row r="129" spans="1:15" ht="39.950000000000003" customHeight="1" x14ac:dyDescent="0.25">
      <c r="A129" s="68"/>
      <c r="B129" s="68"/>
      <c r="C129" s="68"/>
      <c r="D129" s="68"/>
      <c r="E129" s="68"/>
      <c r="F129" s="68"/>
      <c r="G129" s="68"/>
      <c r="H129" s="68"/>
      <c r="I129" s="68"/>
      <c r="J129" s="68"/>
      <c r="K129" s="68"/>
      <c r="L129" s="68"/>
      <c r="M129" s="68"/>
      <c r="N129" s="68"/>
      <c r="O129" s="68"/>
    </row>
    <row r="130" spans="1:15" ht="39.950000000000003" customHeight="1" x14ac:dyDescent="0.25">
      <c r="A130" s="68"/>
      <c r="B130" s="68"/>
      <c r="C130" s="68"/>
      <c r="D130" s="68"/>
      <c r="E130" s="68"/>
      <c r="F130" s="68"/>
      <c r="G130" s="68"/>
      <c r="H130" s="68"/>
      <c r="I130" s="68"/>
      <c r="J130" s="68"/>
      <c r="K130" s="68"/>
      <c r="L130" s="68"/>
      <c r="M130" s="68"/>
      <c r="N130" s="68"/>
      <c r="O130" s="68"/>
    </row>
    <row r="131" spans="1:15" ht="39.950000000000003" customHeight="1" x14ac:dyDescent="0.25">
      <c r="A131" s="68"/>
      <c r="B131" s="68"/>
      <c r="C131" s="68"/>
      <c r="D131" s="68"/>
      <c r="E131" s="68"/>
      <c r="F131" s="68"/>
      <c r="G131" s="68"/>
      <c r="H131" s="68"/>
      <c r="I131" s="68"/>
      <c r="J131" s="68"/>
      <c r="K131" s="68"/>
      <c r="L131" s="68"/>
      <c r="M131" s="68"/>
      <c r="N131" s="68"/>
      <c r="O131" s="68"/>
    </row>
    <row r="132" spans="1:15" ht="39.950000000000003" customHeight="1" x14ac:dyDescent="0.25">
      <c r="A132" s="68"/>
      <c r="B132" s="68"/>
      <c r="C132" s="68"/>
      <c r="D132" s="68"/>
      <c r="E132" s="68"/>
      <c r="F132" s="68"/>
      <c r="G132" s="68"/>
      <c r="H132" s="68"/>
      <c r="I132" s="68"/>
      <c r="J132" s="68"/>
      <c r="K132" s="68"/>
      <c r="L132" s="68"/>
      <c r="M132" s="68"/>
      <c r="N132" s="68"/>
      <c r="O132" s="68"/>
    </row>
    <row r="133" spans="1:15" ht="39.950000000000003" customHeight="1" x14ac:dyDescent="0.25">
      <c r="A133" s="68"/>
      <c r="B133" s="68"/>
      <c r="C133" s="68"/>
      <c r="D133" s="68"/>
      <c r="E133" s="68"/>
      <c r="F133" s="68"/>
      <c r="G133" s="68"/>
      <c r="H133" s="68"/>
      <c r="I133" s="68"/>
      <c r="J133" s="68"/>
      <c r="K133" s="68"/>
      <c r="L133" s="68"/>
      <c r="M133" s="68"/>
      <c r="N133" s="68"/>
      <c r="O133" s="68"/>
    </row>
    <row r="134" spans="1:15" ht="39.950000000000003" customHeight="1" x14ac:dyDescent="0.25">
      <c r="A134" s="68"/>
      <c r="B134" s="68"/>
      <c r="C134" s="68"/>
      <c r="D134" s="68"/>
      <c r="E134" s="68"/>
      <c r="F134" s="68"/>
      <c r="G134" s="68"/>
      <c r="H134" s="68"/>
      <c r="I134" s="68"/>
      <c r="J134" s="68"/>
      <c r="K134" s="68"/>
      <c r="L134" s="68"/>
      <c r="M134" s="68"/>
      <c r="N134" s="68"/>
      <c r="O134" s="68"/>
    </row>
    <row r="135" spans="1:15" ht="39.950000000000003" customHeight="1" x14ac:dyDescent="0.25">
      <c r="A135" s="68"/>
      <c r="B135" s="68"/>
      <c r="C135" s="68"/>
      <c r="D135" s="68"/>
      <c r="E135" s="68"/>
      <c r="F135" s="68"/>
      <c r="G135" s="68"/>
      <c r="H135" s="68"/>
      <c r="I135" s="68"/>
      <c r="J135" s="68"/>
      <c r="K135" s="68"/>
      <c r="L135" s="68"/>
      <c r="M135" s="68"/>
      <c r="N135" s="68"/>
      <c r="O135" s="68"/>
    </row>
    <row r="136" spans="1:15" ht="39.950000000000003" customHeight="1" x14ac:dyDescent="0.25">
      <c r="A136" s="68"/>
      <c r="B136" s="68"/>
      <c r="C136" s="68"/>
      <c r="D136" s="68"/>
      <c r="E136" s="68"/>
      <c r="F136" s="68"/>
      <c r="G136" s="68"/>
      <c r="H136" s="68"/>
      <c r="I136" s="68"/>
      <c r="J136" s="68"/>
      <c r="K136" s="68"/>
      <c r="L136" s="68"/>
      <c r="M136" s="68"/>
      <c r="N136" s="68"/>
      <c r="O136" s="68"/>
    </row>
    <row r="137" spans="1:15" ht="39.950000000000003" customHeight="1" x14ac:dyDescent="0.25">
      <c r="A137" s="68"/>
      <c r="B137" s="68"/>
      <c r="C137" s="68"/>
      <c r="D137" s="68"/>
      <c r="E137" s="68"/>
      <c r="F137" s="68"/>
      <c r="G137" s="68"/>
      <c r="H137" s="68"/>
      <c r="I137" s="68"/>
      <c r="J137" s="68"/>
      <c r="K137" s="68"/>
      <c r="L137" s="68"/>
      <c r="M137" s="68"/>
      <c r="N137" s="68"/>
      <c r="O137" s="68"/>
    </row>
    <row r="138" spans="1:15" ht="39.950000000000003" customHeight="1" x14ac:dyDescent="0.25">
      <c r="A138" s="68"/>
      <c r="B138" s="68"/>
      <c r="C138" s="68"/>
      <c r="D138" s="68"/>
      <c r="E138" s="68"/>
      <c r="F138" s="68"/>
      <c r="G138" s="68"/>
      <c r="H138" s="68"/>
      <c r="I138" s="68"/>
      <c r="J138" s="68"/>
      <c r="K138" s="68"/>
      <c r="L138" s="68"/>
      <c r="M138" s="68"/>
      <c r="N138" s="68"/>
      <c r="O138" s="68"/>
    </row>
    <row r="139" spans="1:15" ht="39.950000000000003" customHeight="1" x14ac:dyDescent="0.25">
      <c r="A139" s="68"/>
      <c r="B139" s="68"/>
      <c r="C139" s="68"/>
      <c r="D139" s="68"/>
      <c r="E139" s="68"/>
      <c r="F139" s="68"/>
      <c r="G139" s="68"/>
      <c r="H139" s="68"/>
      <c r="I139" s="68"/>
      <c r="J139" s="68"/>
      <c r="K139" s="68"/>
      <c r="L139" s="68"/>
      <c r="M139" s="68"/>
      <c r="N139" s="68"/>
      <c r="O139" s="68"/>
    </row>
    <row r="140" spans="1:15" ht="39.950000000000003" customHeight="1" x14ac:dyDescent="0.25">
      <c r="A140" s="68"/>
      <c r="B140" s="68"/>
      <c r="C140" s="68"/>
      <c r="D140" s="68"/>
      <c r="E140" s="68"/>
      <c r="F140" s="68"/>
      <c r="G140" s="68"/>
      <c r="H140" s="68"/>
      <c r="I140" s="68"/>
      <c r="J140" s="68"/>
      <c r="K140" s="68"/>
      <c r="L140" s="68"/>
      <c r="M140" s="68"/>
      <c r="N140" s="68"/>
      <c r="O140" s="68"/>
    </row>
    <row r="141" spans="1:15" ht="39.950000000000003" customHeight="1" x14ac:dyDescent="0.25">
      <c r="A141" s="68"/>
      <c r="B141" s="68"/>
      <c r="C141" s="68"/>
      <c r="D141" s="68"/>
      <c r="E141" s="68"/>
      <c r="F141" s="68"/>
      <c r="G141" s="68"/>
      <c r="H141" s="68"/>
      <c r="I141" s="68"/>
      <c r="J141" s="68"/>
      <c r="K141" s="68"/>
      <c r="L141" s="68"/>
      <c r="M141" s="68"/>
      <c r="N141" s="68"/>
      <c r="O141" s="68"/>
    </row>
    <row r="142" spans="1:15" ht="39.950000000000003" customHeight="1" x14ac:dyDescent="0.25">
      <c r="A142" s="68"/>
      <c r="B142" s="68"/>
      <c r="C142" s="68"/>
      <c r="D142" s="68"/>
      <c r="E142" s="68"/>
      <c r="F142" s="68"/>
      <c r="G142" s="68"/>
      <c r="H142" s="68"/>
      <c r="I142" s="68"/>
      <c r="J142" s="68"/>
      <c r="K142" s="68"/>
      <c r="L142" s="68"/>
      <c r="M142" s="68"/>
      <c r="N142" s="68"/>
      <c r="O142" s="68"/>
    </row>
    <row r="143" spans="1:15" ht="39.950000000000003" customHeight="1" x14ac:dyDescent="0.25">
      <c r="A143" s="68"/>
      <c r="B143" s="68"/>
      <c r="C143" s="68"/>
      <c r="D143" s="68"/>
      <c r="E143" s="68"/>
      <c r="F143" s="68"/>
      <c r="G143" s="68"/>
      <c r="H143" s="68"/>
      <c r="I143" s="68"/>
      <c r="J143" s="68"/>
      <c r="K143" s="68"/>
      <c r="L143" s="68"/>
      <c r="M143" s="68"/>
      <c r="N143" s="68"/>
      <c r="O143" s="68"/>
    </row>
    <row r="144" spans="1:15" ht="39.950000000000003" customHeight="1" x14ac:dyDescent="0.25">
      <c r="A144" s="68"/>
      <c r="B144" s="68"/>
      <c r="C144" s="68"/>
      <c r="D144" s="68"/>
      <c r="E144" s="68"/>
      <c r="F144" s="68"/>
      <c r="G144" s="68"/>
      <c r="H144" s="68"/>
      <c r="I144" s="68"/>
      <c r="J144" s="68"/>
      <c r="K144" s="68"/>
      <c r="L144" s="68"/>
      <c r="M144" s="68"/>
      <c r="N144" s="68"/>
      <c r="O144" s="68"/>
    </row>
    <row r="145" spans="1:15" ht="39.950000000000003" customHeight="1" x14ac:dyDescent="0.25">
      <c r="A145" s="68"/>
      <c r="B145" s="68"/>
      <c r="C145" s="68"/>
      <c r="D145" s="68"/>
      <c r="E145" s="68"/>
      <c r="F145" s="68"/>
      <c r="G145" s="68"/>
      <c r="H145" s="68"/>
      <c r="I145" s="68"/>
      <c r="J145" s="68"/>
      <c r="K145" s="68"/>
      <c r="L145" s="68"/>
      <c r="M145" s="68"/>
      <c r="N145" s="68"/>
      <c r="O145" s="68"/>
    </row>
    <row r="146" spans="1:15" ht="39.950000000000003" customHeight="1" x14ac:dyDescent="0.25">
      <c r="A146" s="68"/>
      <c r="B146" s="68"/>
      <c r="C146" s="68"/>
      <c r="D146" s="68"/>
      <c r="E146" s="68"/>
      <c r="F146" s="68"/>
      <c r="G146" s="68"/>
      <c r="H146" s="68"/>
      <c r="I146" s="68"/>
      <c r="J146" s="68"/>
      <c r="K146" s="68"/>
      <c r="L146" s="68"/>
      <c r="M146" s="68"/>
      <c r="N146" s="68"/>
      <c r="O146" s="68"/>
    </row>
    <row r="147" spans="1:15" ht="39.950000000000003" customHeight="1" x14ac:dyDescent="0.25">
      <c r="A147" s="68"/>
      <c r="B147" s="68"/>
      <c r="C147" s="68"/>
      <c r="D147" s="68"/>
      <c r="E147" s="68"/>
      <c r="F147" s="68"/>
      <c r="G147" s="68"/>
      <c r="H147" s="68"/>
      <c r="I147" s="68"/>
      <c r="J147" s="68"/>
      <c r="K147" s="68"/>
      <c r="L147" s="68"/>
      <c r="M147" s="68"/>
      <c r="N147" s="68"/>
      <c r="O147" s="68"/>
    </row>
    <row r="148" spans="1:15" ht="39.950000000000003" customHeight="1" x14ac:dyDescent="0.25">
      <c r="A148" s="68"/>
      <c r="B148" s="68"/>
      <c r="C148" s="68"/>
      <c r="D148" s="68"/>
      <c r="E148" s="68"/>
      <c r="F148" s="68"/>
      <c r="G148" s="68"/>
      <c r="H148" s="68"/>
      <c r="I148" s="68"/>
      <c r="J148" s="68"/>
      <c r="K148" s="68"/>
      <c r="L148" s="68"/>
      <c r="M148" s="68"/>
      <c r="N148" s="68"/>
      <c r="O148" s="68"/>
    </row>
    <row r="149" spans="1:15" ht="39.950000000000003" customHeight="1" x14ac:dyDescent="0.25">
      <c r="A149" s="68"/>
      <c r="B149" s="68"/>
      <c r="C149" s="68"/>
      <c r="D149" s="68"/>
      <c r="E149" s="68"/>
      <c r="F149" s="68"/>
      <c r="G149" s="68"/>
      <c r="H149" s="68"/>
      <c r="I149" s="68"/>
      <c r="J149" s="68"/>
      <c r="K149" s="68"/>
      <c r="L149" s="68"/>
      <c r="M149" s="68"/>
      <c r="N149" s="68"/>
      <c r="O149" s="68"/>
    </row>
    <row r="150" spans="1:15" ht="39.950000000000003" customHeight="1" x14ac:dyDescent="0.25">
      <c r="A150" s="68"/>
      <c r="B150" s="68"/>
      <c r="C150" s="68"/>
      <c r="D150" s="68"/>
      <c r="E150" s="68"/>
      <c r="F150" s="68"/>
      <c r="G150" s="68"/>
      <c r="H150" s="68"/>
      <c r="I150" s="68"/>
      <c r="J150" s="68"/>
      <c r="K150" s="68"/>
      <c r="L150" s="68"/>
      <c r="M150" s="68"/>
      <c r="N150" s="68"/>
      <c r="O150" s="68"/>
    </row>
    <row r="151" spans="1:15" ht="39.950000000000003" customHeight="1" x14ac:dyDescent="0.25">
      <c r="A151" s="68"/>
      <c r="B151" s="68"/>
      <c r="C151" s="68"/>
      <c r="D151" s="68"/>
      <c r="E151" s="68"/>
      <c r="F151" s="68"/>
      <c r="G151" s="68"/>
      <c r="H151" s="68"/>
      <c r="I151" s="68"/>
      <c r="J151" s="68"/>
      <c r="K151" s="68"/>
      <c r="L151" s="68"/>
      <c r="M151" s="68"/>
      <c r="N151" s="68"/>
      <c r="O151" s="68"/>
    </row>
    <row r="152" spans="1:15" ht="39.950000000000003" customHeight="1" x14ac:dyDescent="0.25">
      <c r="A152" s="68"/>
      <c r="B152" s="68"/>
      <c r="C152" s="68"/>
      <c r="D152" s="68"/>
      <c r="E152" s="68"/>
      <c r="F152" s="68"/>
      <c r="G152" s="68"/>
      <c r="H152" s="68"/>
      <c r="I152" s="68"/>
      <c r="J152" s="68"/>
      <c r="K152" s="68"/>
      <c r="L152" s="68"/>
      <c r="M152" s="68"/>
      <c r="N152" s="68"/>
      <c r="O152" s="68"/>
    </row>
    <row r="153" spans="1:15" ht="39.950000000000003" customHeight="1" x14ac:dyDescent="0.25">
      <c r="A153" s="68"/>
      <c r="B153" s="68"/>
      <c r="C153" s="68"/>
      <c r="D153" s="68"/>
      <c r="E153" s="68"/>
      <c r="F153" s="68"/>
      <c r="G153" s="68"/>
      <c r="H153" s="68"/>
      <c r="I153" s="68"/>
      <c r="J153" s="68"/>
      <c r="K153" s="68"/>
      <c r="L153" s="68"/>
      <c r="M153" s="68"/>
      <c r="N153" s="68"/>
      <c r="O153" s="68"/>
    </row>
    <row r="154" spans="1:15" ht="39.950000000000003" customHeight="1" x14ac:dyDescent="0.25">
      <c r="A154" s="68"/>
      <c r="B154" s="68"/>
      <c r="C154" s="68"/>
      <c r="D154" s="68"/>
      <c r="E154" s="68"/>
      <c r="F154" s="68"/>
      <c r="G154" s="68"/>
      <c r="H154" s="68"/>
      <c r="I154" s="68"/>
      <c r="J154" s="68"/>
      <c r="K154" s="68"/>
      <c r="L154" s="68"/>
      <c r="M154" s="68"/>
      <c r="N154" s="68"/>
      <c r="O154" s="68"/>
    </row>
    <row r="155" spans="1:15" ht="39.950000000000003" customHeight="1" x14ac:dyDescent="0.25">
      <c r="A155" s="68"/>
      <c r="B155" s="68"/>
      <c r="C155" s="68"/>
      <c r="D155" s="68"/>
      <c r="E155" s="68"/>
      <c r="F155" s="68"/>
      <c r="G155" s="68"/>
      <c r="H155" s="68"/>
      <c r="I155" s="68"/>
      <c r="J155" s="68"/>
      <c r="K155" s="68"/>
      <c r="L155" s="68"/>
      <c r="M155" s="68"/>
      <c r="N155" s="68"/>
      <c r="O155" s="68"/>
    </row>
    <row r="156" spans="1:15" ht="39.950000000000003" customHeight="1" x14ac:dyDescent="0.25">
      <c r="A156" s="68"/>
      <c r="B156" s="68"/>
      <c r="C156" s="68"/>
      <c r="D156" s="68"/>
      <c r="E156" s="68"/>
      <c r="F156" s="68"/>
      <c r="G156" s="68"/>
      <c r="H156" s="68"/>
      <c r="I156" s="68"/>
      <c r="J156" s="68"/>
      <c r="K156" s="68"/>
      <c r="L156" s="68"/>
      <c r="M156" s="68"/>
      <c r="N156" s="68"/>
      <c r="O156" s="68"/>
    </row>
    <row r="157" spans="1:15" ht="39.950000000000003" customHeight="1" x14ac:dyDescent="0.25">
      <c r="A157" s="68"/>
      <c r="B157" s="68"/>
      <c r="C157" s="68"/>
      <c r="D157" s="68"/>
      <c r="E157" s="68"/>
      <c r="F157" s="68"/>
      <c r="G157" s="68"/>
      <c r="H157" s="68"/>
      <c r="I157" s="68"/>
      <c r="J157" s="68"/>
      <c r="K157" s="68"/>
      <c r="L157" s="68"/>
      <c r="M157" s="68"/>
      <c r="N157" s="68"/>
      <c r="O157" s="68"/>
    </row>
    <row r="158" spans="1:15" ht="39.950000000000003" customHeight="1" x14ac:dyDescent="0.25">
      <c r="A158" s="72"/>
      <c r="B158" s="72"/>
      <c r="C158" s="72"/>
      <c r="D158" s="72"/>
      <c r="E158" s="72"/>
      <c r="F158" s="72"/>
      <c r="G158" s="72"/>
      <c r="H158" s="72"/>
      <c r="I158" s="72"/>
      <c r="J158" s="72"/>
      <c r="K158" s="72"/>
      <c r="L158" s="72"/>
      <c r="M158" s="72"/>
      <c r="N158" s="72"/>
      <c r="O158" s="72"/>
    </row>
    <row r="159" spans="1:15" ht="39.950000000000003" customHeight="1" x14ac:dyDescent="0.25">
      <c r="A159" s="72"/>
      <c r="B159" s="72"/>
      <c r="C159" s="72"/>
      <c r="D159" s="72"/>
      <c r="E159" s="72"/>
      <c r="F159" s="72"/>
      <c r="G159" s="72"/>
      <c r="H159" s="72"/>
      <c r="I159" s="72"/>
      <c r="J159" s="72"/>
      <c r="K159" s="72"/>
      <c r="L159" s="72"/>
      <c r="M159" s="72"/>
      <c r="N159" s="72"/>
      <c r="O159" s="72"/>
    </row>
    <row r="160" spans="1:15" ht="39.950000000000003" customHeight="1" x14ac:dyDescent="0.25">
      <c r="A160" s="72"/>
      <c r="B160" s="72"/>
      <c r="C160" s="72"/>
      <c r="D160" s="72"/>
      <c r="E160" s="72"/>
      <c r="F160" s="72"/>
      <c r="G160" s="72"/>
      <c r="H160" s="72"/>
      <c r="I160" s="72"/>
      <c r="J160" s="72"/>
      <c r="K160" s="72"/>
      <c r="L160" s="72"/>
      <c r="M160" s="72"/>
      <c r="N160" s="72"/>
      <c r="O160" s="72"/>
    </row>
    <row r="161" spans="1:15" ht="39.950000000000003" customHeight="1" x14ac:dyDescent="0.25">
      <c r="A161" s="72"/>
      <c r="B161" s="72"/>
      <c r="C161" s="72"/>
      <c r="D161" s="72"/>
      <c r="E161" s="72"/>
      <c r="F161" s="72"/>
      <c r="G161" s="72"/>
      <c r="H161" s="72"/>
      <c r="I161" s="72"/>
      <c r="J161" s="72"/>
      <c r="K161" s="72"/>
      <c r="L161" s="72"/>
      <c r="M161" s="72"/>
      <c r="N161" s="72"/>
      <c r="O161" s="72"/>
    </row>
    <row r="162" spans="1:15" ht="39.950000000000003" customHeight="1" x14ac:dyDescent="0.25"/>
    <row r="163" spans="1:15" ht="39.950000000000003" customHeight="1" x14ac:dyDescent="0.25"/>
    <row r="164" spans="1:15" ht="39.950000000000003" customHeight="1" x14ac:dyDescent="0.25"/>
    <row r="165" spans="1:15" ht="39.950000000000003" customHeight="1" x14ac:dyDescent="0.25"/>
  </sheetData>
  <autoFilter ref="A6:AC11"/>
  <mergeCells count="25">
    <mergeCell ref="T5:T6"/>
    <mergeCell ref="AB5:AB6"/>
    <mergeCell ref="AC5:AC6"/>
    <mergeCell ref="V5:V6"/>
    <mergeCell ref="W5:W6"/>
    <mergeCell ref="X5:X6"/>
    <mergeCell ref="Y5:Y6"/>
    <mergeCell ref="Z5:Z6"/>
    <mergeCell ref="AA5:AA6"/>
    <mergeCell ref="A1:Y4"/>
    <mergeCell ref="Z1:AC4"/>
    <mergeCell ref="A5:A6"/>
    <mergeCell ref="B5:B6"/>
    <mergeCell ref="C5:F5"/>
    <mergeCell ref="G5:J5"/>
    <mergeCell ref="K5:K6"/>
    <mergeCell ref="L5:L6"/>
    <mergeCell ref="M5:M6"/>
    <mergeCell ref="N5:N6"/>
    <mergeCell ref="O5:O6"/>
    <mergeCell ref="P5:P6"/>
    <mergeCell ref="Q5:Q6"/>
    <mergeCell ref="R5:R6"/>
    <mergeCell ref="S5:S6"/>
    <mergeCell ref="U5:U6"/>
  </mergeCells>
  <hyperlinks>
    <hyperlink ref="Z7" r:id="rId1"/>
    <hyperlink ref="AC7" r:id="rId2"/>
    <hyperlink ref="Y7" r:id="rId3"/>
    <hyperlink ref="Z9" r:id="rId4"/>
  </hyperlinks>
  <printOptions horizontalCentered="1" verticalCentered="1"/>
  <pageMargins left="0.25" right="0.25" top="0.75" bottom="0.75" header="0.3" footer="0.3"/>
  <pageSetup paperSize="9" orientation="portrait" r:id="rId5"/>
  <drawing r:id="rId6"/>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04"/>
  <sheetViews>
    <sheetView showGridLines="0" zoomScale="40" zoomScaleNormal="40" workbookViewId="0">
      <selection activeCell="AC51" sqref="AC51"/>
    </sheetView>
  </sheetViews>
  <sheetFormatPr defaultColWidth="9.140625" defaultRowHeight="15" x14ac:dyDescent="0.25"/>
  <cols>
    <col min="1" max="1" width="9.140625" style="2"/>
    <col min="2" max="2" width="8.7109375" style="2" customWidth="1"/>
    <col min="3" max="3" width="49.42578125" style="171" bestFit="1" customWidth="1"/>
    <col min="4" max="4" width="20.140625" style="283" customWidth="1"/>
    <col min="5" max="5" width="31.7109375" style="2" customWidth="1"/>
    <col min="6" max="20" width="9.140625" style="2"/>
    <col min="21" max="21" width="17.28515625" style="2" customWidth="1"/>
    <col min="22" max="22" width="16.7109375" style="2" customWidth="1"/>
    <col min="23" max="16384" width="9.140625" style="2"/>
  </cols>
  <sheetData>
    <row r="1" spans="2:17" ht="15.75" thickBot="1" x14ac:dyDescent="0.3">
      <c r="C1" s="175"/>
      <c r="D1" s="176"/>
      <c r="E1" s="177"/>
      <c r="F1" s="177"/>
      <c r="G1" s="177"/>
      <c r="H1" s="177"/>
      <c r="I1" s="177"/>
      <c r="J1" s="177"/>
      <c r="K1" s="310"/>
      <c r="L1" s="310"/>
    </row>
    <row r="2" spans="2:17" ht="40.5" customHeight="1" thickTop="1" thickBot="1" x14ac:dyDescent="0.3">
      <c r="B2" s="823" t="s">
        <v>87</v>
      </c>
      <c r="C2" s="824"/>
      <c r="D2" s="824"/>
      <c r="E2" s="824"/>
      <c r="F2" s="824"/>
      <c r="G2" s="824"/>
      <c r="H2" s="824"/>
      <c r="I2" s="824"/>
      <c r="J2" s="824"/>
      <c r="K2" s="824"/>
      <c r="L2" s="824"/>
      <c r="M2" s="824"/>
      <c r="N2" s="824"/>
      <c r="O2" s="824"/>
      <c r="P2" s="824"/>
      <c r="Q2" s="825"/>
    </row>
    <row r="3" spans="2:17" ht="19.5" thickTop="1" x14ac:dyDescent="0.25">
      <c r="B3" s="826" t="s">
        <v>360</v>
      </c>
      <c r="C3" s="827"/>
      <c r="D3" s="827"/>
      <c r="E3" s="827"/>
      <c r="F3" s="827"/>
      <c r="G3" s="827"/>
      <c r="H3" s="827"/>
      <c r="I3" s="827"/>
      <c r="J3" s="827"/>
      <c r="K3" s="827"/>
      <c r="L3" s="827"/>
      <c r="M3" s="827"/>
      <c r="N3" s="827"/>
      <c r="O3" s="827"/>
      <c r="P3" s="827"/>
      <c r="Q3" s="828"/>
    </row>
    <row r="4" spans="2:17" ht="18.75" x14ac:dyDescent="0.3">
      <c r="B4" s="183" t="s">
        <v>149</v>
      </c>
      <c r="C4" s="173"/>
      <c r="D4" s="173"/>
      <c r="E4" s="74"/>
      <c r="F4" s="74"/>
      <c r="G4" s="74"/>
      <c r="H4" s="74"/>
      <c r="I4" s="74"/>
      <c r="J4" s="74"/>
      <c r="K4" s="491"/>
      <c r="L4" s="491"/>
      <c r="M4" s="74"/>
      <c r="N4" s="74"/>
      <c r="O4" s="74"/>
      <c r="P4" s="74"/>
      <c r="Q4" s="184"/>
    </row>
    <row r="5" spans="2:17" x14ac:dyDescent="0.25">
      <c r="B5" s="185"/>
      <c r="C5" s="74"/>
      <c r="D5" s="284"/>
      <c r="E5" s="74"/>
      <c r="F5" s="74"/>
      <c r="G5" s="74"/>
      <c r="H5" s="74"/>
      <c r="I5" s="74"/>
      <c r="J5" s="74"/>
      <c r="K5" s="491"/>
      <c r="L5" s="491"/>
      <c r="M5" s="74"/>
      <c r="N5" s="74"/>
      <c r="O5" s="74"/>
      <c r="P5" s="74"/>
      <c r="Q5" s="184"/>
    </row>
    <row r="6" spans="2:17" x14ac:dyDescent="0.25">
      <c r="B6" s="185"/>
      <c r="C6" s="74"/>
      <c r="D6" s="284"/>
      <c r="E6" s="74"/>
      <c r="F6" s="74"/>
      <c r="G6" s="74"/>
      <c r="H6" s="74"/>
      <c r="I6" s="74"/>
      <c r="J6" s="74"/>
      <c r="K6" s="491"/>
      <c r="L6" s="491"/>
      <c r="M6" s="74"/>
      <c r="N6" s="74"/>
      <c r="O6" s="74"/>
      <c r="P6" s="74"/>
      <c r="Q6" s="184"/>
    </row>
    <row r="7" spans="2:17" ht="18.75" x14ac:dyDescent="0.25">
      <c r="B7" s="185"/>
      <c r="C7" s="178" t="s">
        <v>88</v>
      </c>
      <c r="D7" s="178" t="s">
        <v>46</v>
      </c>
      <c r="E7" s="74"/>
      <c r="F7" s="74"/>
      <c r="G7" s="74"/>
      <c r="H7" s="74"/>
      <c r="I7" s="74"/>
      <c r="J7" s="74"/>
      <c r="K7" s="491"/>
      <c r="L7" s="491"/>
      <c r="M7" s="74"/>
      <c r="N7" s="74"/>
      <c r="O7" s="74"/>
      <c r="P7" s="74"/>
      <c r="Q7" s="184"/>
    </row>
    <row r="8" spans="2:17" ht="18.75" x14ac:dyDescent="0.25">
      <c r="B8" s="185"/>
      <c r="C8" s="476" t="s">
        <v>431</v>
      </c>
      <c r="D8" s="182">
        <v>1</v>
      </c>
      <c r="E8" s="74"/>
      <c r="F8" s="74"/>
      <c r="G8" s="74"/>
      <c r="H8" s="74"/>
      <c r="I8" s="74"/>
      <c r="J8" s="74"/>
      <c r="K8" s="491"/>
      <c r="L8" s="491"/>
      <c r="M8" s="74"/>
      <c r="N8" s="74"/>
      <c r="O8" s="74"/>
      <c r="P8" s="74"/>
      <c r="Q8" s="184"/>
    </row>
    <row r="9" spans="2:17" ht="18.75" x14ac:dyDescent="0.25">
      <c r="B9" s="185"/>
      <c r="C9" s="498" t="s">
        <v>432</v>
      </c>
      <c r="D9" s="182">
        <v>2</v>
      </c>
      <c r="E9" s="74"/>
      <c r="F9" s="74"/>
      <c r="G9" s="74"/>
      <c r="H9" s="74"/>
      <c r="I9" s="74"/>
      <c r="J9" s="74"/>
      <c r="K9" s="491"/>
      <c r="L9" s="491"/>
      <c r="M9" s="74"/>
      <c r="N9" s="74"/>
      <c r="O9" s="74"/>
      <c r="P9" s="74"/>
      <c r="Q9" s="184"/>
    </row>
    <row r="10" spans="2:17" ht="18.75" x14ac:dyDescent="0.25">
      <c r="B10" s="185"/>
      <c r="C10" s="476" t="s">
        <v>433</v>
      </c>
      <c r="D10" s="182">
        <v>3</v>
      </c>
      <c r="E10" s="74"/>
      <c r="F10" s="74"/>
      <c r="G10" s="74"/>
      <c r="H10" s="74"/>
      <c r="I10" s="74"/>
      <c r="J10" s="74"/>
      <c r="K10" s="491"/>
      <c r="L10" s="491"/>
      <c r="M10" s="74"/>
      <c r="N10" s="74"/>
      <c r="O10" s="74"/>
      <c r="P10" s="74"/>
      <c r="Q10" s="184"/>
    </row>
    <row r="11" spans="2:17" ht="18.75" x14ac:dyDescent="0.25">
      <c r="B11" s="185"/>
      <c r="C11" s="476" t="s">
        <v>434</v>
      </c>
      <c r="D11" s="182">
        <v>4</v>
      </c>
      <c r="E11" s="74"/>
      <c r="F11" s="74"/>
      <c r="G11" s="74"/>
      <c r="H11" s="74"/>
      <c r="I11" s="74"/>
      <c r="J11" s="74"/>
      <c r="K11" s="491"/>
      <c r="L11" s="491"/>
      <c r="M11" s="74"/>
      <c r="N11" s="74"/>
      <c r="O11" s="74"/>
      <c r="P11" s="74"/>
      <c r="Q11" s="184"/>
    </row>
    <row r="12" spans="2:17" ht="18.75" x14ac:dyDescent="0.25">
      <c r="B12" s="185"/>
      <c r="C12" s="498" t="s">
        <v>435</v>
      </c>
      <c r="D12" s="182">
        <v>5</v>
      </c>
      <c r="E12" s="74"/>
      <c r="F12" s="74"/>
      <c r="G12" s="74"/>
      <c r="H12" s="74"/>
      <c r="I12" s="74"/>
      <c r="J12" s="74"/>
      <c r="K12" s="491"/>
      <c r="L12" s="491"/>
      <c r="M12" s="74"/>
      <c r="N12" s="74"/>
      <c r="O12" s="74"/>
      <c r="P12" s="74"/>
      <c r="Q12" s="184"/>
    </row>
    <row r="13" spans="2:17" ht="18.75" x14ac:dyDescent="0.25">
      <c r="B13" s="185"/>
      <c r="C13" s="476" t="s">
        <v>436</v>
      </c>
      <c r="D13" s="182">
        <v>6</v>
      </c>
      <c r="E13" s="74"/>
      <c r="F13" s="74"/>
      <c r="G13" s="74"/>
      <c r="H13" s="74"/>
      <c r="I13" s="74"/>
      <c r="J13" s="74"/>
      <c r="K13" s="491"/>
      <c r="L13" s="491"/>
      <c r="M13" s="74"/>
      <c r="N13" s="74"/>
      <c r="O13" s="74"/>
      <c r="P13" s="74"/>
      <c r="Q13" s="184"/>
    </row>
    <row r="14" spans="2:17" ht="18.75" x14ac:dyDescent="0.25">
      <c r="B14" s="185"/>
      <c r="C14" s="476" t="s">
        <v>437</v>
      </c>
      <c r="D14" s="182">
        <v>7</v>
      </c>
      <c r="E14" s="74"/>
      <c r="F14" s="74"/>
      <c r="G14" s="74"/>
      <c r="H14" s="74"/>
      <c r="I14" s="74"/>
      <c r="J14" s="74"/>
      <c r="K14" s="491"/>
      <c r="L14" s="491"/>
      <c r="M14" s="74"/>
      <c r="N14" s="74"/>
      <c r="O14" s="74"/>
      <c r="P14" s="74"/>
      <c r="Q14" s="184"/>
    </row>
    <row r="15" spans="2:17" ht="23.25" customHeight="1" x14ac:dyDescent="0.25">
      <c r="B15" s="185"/>
      <c r="C15" s="498" t="s">
        <v>438</v>
      </c>
      <c r="D15" s="182">
        <v>8</v>
      </c>
      <c r="E15" s="74"/>
      <c r="F15" s="74"/>
      <c r="G15" s="74"/>
      <c r="H15" s="74"/>
      <c r="I15" s="74"/>
      <c r="J15" s="74"/>
      <c r="K15" s="491"/>
      <c r="L15" s="491"/>
      <c r="M15" s="74"/>
      <c r="N15" s="74"/>
      <c r="O15" s="74"/>
      <c r="P15" s="74"/>
      <c r="Q15" s="184"/>
    </row>
    <row r="16" spans="2:17" ht="18.75" x14ac:dyDescent="0.25">
      <c r="B16" s="185"/>
      <c r="C16" s="477" t="s">
        <v>51</v>
      </c>
      <c r="D16" s="478">
        <f>SUM(D8:D15)</f>
        <v>36</v>
      </c>
      <c r="E16" s="74"/>
      <c r="F16" s="74"/>
      <c r="G16" s="74"/>
      <c r="H16" s="74"/>
      <c r="I16" s="74"/>
      <c r="J16" s="74"/>
      <c r="K16" s="491"/>
      <c r="L16" s="491"/>
      <c r="M16" s="74"/>
      <c r="N16" s="74"/>
      <c r="O16" s="74"/>
      <c r="P16" s="74"/>
      <c r="Q16" s="184"/>
    </row>
    <row r="17" spans="2:17" ht="18.75" x14ac:dyDescent="0.25">
      <c r="B17" s="185"/>
      <c r="C17" s="181" t="s">
        <v>356</v>
      </c>
      <c r="D17" s="182">
        <v>10</v>
      </c>
      <c r="E17" s="74"/>
      <c r="F17" s="74"/>
      <c r="G17" s="74"/>
      <c r="H17" s="74"/>
      <c r="I17" s="74"/>
      <c r="J17" s="74"/>
      <c r="K17" s="491"/>
      <c r="L17" s="491"/>
      <c r="M17" s="74"/>
      <c r="N17" s="74"/>
      <c r="O17" s="74"/>
      <c r="P17" s="74"/>
      <c r="Q17" s="184"/>
    </row>
    <row r="18" spans="2:17" ht="18.75" x14ac:dyDescent="0.25">
      <c r="B18" s="185"/>
      <c r="C18" s="179" t="s">
        <v>89</v>
      </c>
      <c r="D18" s="174">
        <v>264</v>
      </c>
      <c r="E18" s="74"/>
      <c r="F18" s="74"/>
      <c r="G18" s="74"/>
      <c r="H18" s="74"/>
      <c r="I18" s="74"/>
      <c r="J18" s="74"/>
      <c r="K18" s="491"/>
      <c r="L18" s="491"/>
      <c r="M18" s="74"/>
      <c r="N18" s="74"/>
      <c r="O18" s="74"/>
      <c r="P18" s="74"/>
      <c r="Q18" s="184"/>
    </row>
    <row r="19" spans="2:17" x14ac:dyDescent="0.25">
      <c r="B19" s="185"/>
      <c r="C19" s="69"/>
      <c r="D19" s="70"/>
      <c r="E19" s="74"/>
      <c r="F19" s="74"/>
      <c r="G19" s="74"/>
      <c r="H19" s="74"/>
      <c r="I19" s="74"/>
      <c r="J19" s="74"/>
      <c r="K19" s="491"/>
      <c r="L19" s="491"/>
      <c r="M19" s="74"/>
      <c r="N19" s="74"/>
      <c r="O19" s="74"/>
      <c r="P19" s="74"/>
      <c r="Q19" s="184"/>
    </row>
    <row r="20" spans="2:17" x14ac:dyDescent="0.25">
      <c r="B20" s="185"/>
      <c r="C20" s="180"/>
      <c r="D20" s="172"/>
      <c r="E20" s="74"/>
      <c r="F20" s="74"/>
      <c r="G20" s="74"/>
      <c r="H20" s="74"/>
      <c r="I20" s="74"/>
      <c r="J20" s="74"/>
      <c r="K20" s="491"/>
      <c r="L20" s="491"/>
      <c r="M20" s="74"/>
      <c r="N20" s="74"/>
      <c r="O20" s="74"/>
      <c r="P20" s="74"/>
      <c r="Q20" s="184"/>
    </row>
    <row r="21" spans="2:17" x14ac:dyDescent="0.25">
      <c r="B21" s="185"/>
      <c r="C21" s="180"/>
      <c r="D21" s="172"/>
      <c r="E21" s="74"/>
      <c r="F21" s="74"/>
      <c r="G21" s="74"/>
      <c r="H21" s="74"/>
      <c r="I21" s="74"/>
      <c r="J21" s="74"/>
      <c r="K21" s="491"/>
      <c r="L21" s="491"/>
      <c r="M21" s="74"/>
      <c r="N21" s="74"/>
      <c r="O21" s="74"/>
      <c r="P21" s="74"/>
      <c r="Q21" s="184"/>
    </row>
    <row r="22" spans="2:17" x14ac:dyDescent="0.25">
      <c r="B22" s="185"/>
      <c r="C22" s="180"/>
      <c r="D22" s="172"/>
      <c r="E22" s="74"/>
      <c r="F22" s="74"/>
      <c r="G22" s="74"/>
      <c r="H22" s="74"/>
      <c r="I22" s="74"/>
      <c r="J22" s="74"/>
      <c r="K22" s="491"/>
      <c r="L22" s="491"/>
      <c r="M22" s="74"/>
      <c r="N22" s="74"/>
      <c r="O22" s="74"/>
      <c r="P22" s="74"/>
      <c r="Q22" s="184"/>
    </row>
    <row r="23" spans="2:17" x14ac:dyDescent="0.25">
      <c r="B23" s="185"/>
      <c r="C23" s="180"/>
      <c r="D23" s="172"/>
      <c r="E23" s="74"/>
      <c r="F23" s="74"/>
      <c r="G23" s="74"/>
      <c r="H23" s="74"/>
      <c r="I23" s="74"/>
      <c r="J23" s="74"/>
      <c r="K23" s="491"/>
      <c r="L23" s="491"/>
      <c r="M23" s="74"/>
      <c r="N23" s="74"/>
      <c r="O23" s="74"/>
      <c r="P23" s="74"/>
      <c r="Q23" s="184"/>
    </row>
    <row r="24" spans="2:17" x14ac:dyDescent="0.25">
      <c r="B24" s="185"/>
      <c r="C24" s="180"/>
      <c r="D24" s="172"/>
      <c r="E24" s="74"/>
      <c r="F24" s="74"/>
      <c r="G24" s="74"/>
      <c r="H24" s="74"/>
      <c r="I24" s="74"/>
      <c r="J24" s="74"/>
      <c r="K24" s="491"/>
      <c r="L24" s="491"/>
      <c r="M24" s="74"/>
      <c r="N24" s="74"/>
      <c r="O24" s="74"/>
      <c r="P24" s="74"/>
      <c r="Q24" s="184"/>
    </row>
    <row r="25" spans="2:17" x14ac:dyDescent="0.25">
      <c r="B25" s="185"/>
      <c r="C25" s="180"/>
      <c r="D25" s="172"/>
      <c r="E25" s="74"/>
      <c r="F25" s="74"/>
      <c r="G25" s="74" t="s">
        <v>141</v>
      </c>
      <c r="H25" s="74"/>
      <c r="I25" s="74"/>
      <c r="J25" s="74"/>
      <c r="K25" s="491"/>
      <c r="L25" s="491"/>
      <c r="M25" s="74"/>
      <c r="N25" s="74"/>
      <c r="O25" s="74"/>
      <c r="P25" s="74"/>
      <c r="Q25" s="184"/>
    </row>
    <row r="26" spans="2:17" x14ac:dyDescent="0.25">
      <c r="B26" s="185"/>
      <c r="C26" s="180"/>
      <c r="D26" s="172"/>
      <c r="E26" s="74"/>
      <c r="F26" s="74"/>
      <c r="G26" s="74"/>
      <c r="H26" s="74"/>
      <c r="I26" s="74"/>
      <c r="J26" s="74"/>
      <c r="K26" s="491"/>
      <c r="L26" s="491"/>
      <c r="M26" s="74"/>
      <c r="N26" s="74"/>
      <c r="O26" s="74"/>
      <c r="P26" s="74"/>
      <c r="Q26" s="184"/>
    </row>
    <row r="27" spans="2:17" ht="42" customHeight="1" x14ac:dyDescent="0.25">
      <c r="B27" s="185"/>
      <c r="C27" s="180"/>
      <c r="D27" s="172"/>
      <c r="E27" s="74"/>
      <c r="F27" s="74"/>
      <c r="G27" s="74"/>
      <c r="H27" s="74"/>
      <c r="I27" s="74"/>
      <c r="J27" s="74"/>
      <c r="K27" s="491"/>
      <c r="L27" s="491"/>
      <c r="M27" s="74"/>
      <c r="N27" s="74"/>
      <c r="O27" s="74"/>
      <c r="P27" s="74"/>
      <c r="Q27" s="184"/>
    </row>
    <row r="28" spans="2:17" x14ac:dyDescent="0.25">
      <c r="B28" s="185"/>
      <c r="C28" s="180"/>
      <c r="D28" s="172"/>
      <c r="E28" s="74"/>
      <c r="F28" s="74"/>
      <c r="G28" s="74"/>
      <c r="H28" s="74"/>
      <c r="I28" s="74"/>
      <c r="J28" s="74"/>
      <c r="K28" s="491"/>
      <c r="L28" s="491"/>
      <c r="M28" s="74"/>
      <c r="N28" s="74"/>
      <c r="O28" s="74"/>
      <c r="P28" s="74"/>
      <c r="Q28" s="184"/>
    </row>
    <row r="29" spans="2:17" x14ac:dyDescent="0.25">
      <c r="B29" s="185"/>
      <c r="C29" s="180"/>
      <c r="D29" s="172"/>
      <c r="E29" s="74"/>
      <c r="F29" s="74"/>
      <c r="G29" s="74"/>
      <c r="H29" s="74"/>
      <c r="I29" s="74"/>
      <c r="J29" s="74"/>
      <c r="K29" s="491"/>
      <c r="L29" s="491"/>
      <c r="M29" s="74"/>
      <c r="N29" s="74"/>
      <c r="O29" s="74"/>
      <c r="P29" s="74"/>
      <c r="Q29" s="184"/>
    </row>
    <row r="30" spans="2:17" x14ac:dyDescent="0.25">
      <c r="B30" s="185"/>
      <c r="C30" s="180"/>
      <c r="D30" s="172"/>
      <c r="E30" s="475"/>
      <c r="F30" s="74"/>
      <c r="G30" s="74"/>
      <c r="H30" s="74"/>
      <c r="I30" s="74"/>
      <c r="J30" s="74"/>
      <c r="K30" s="491"/>
      <c r="L30" s="491"/>
      <c r="M30" s="74"/>
      <c r="N30" s="74"/>
      <c r="O30" s="74"/>
      <c r="P30" s="74"/>
      <c r="Q30" s="184"/>
    </row>
    <row r="31" spans="2:17" x14ac:dyDescent="0.25">
      <c r="B31" s="185"/>
      <c r="C31" s="180"/>
      <c r="D31" s="172"/>
      <c r="E31" s="475"/>
      <c r="F31" s="74"/>
      <c r="G31" s="74"/>
      <c r="H31" s="74"/>
      <c r="I31" s="74"/>
      <c r="J31" s="74"/>
      <c r="K31" s="491"/>
      <c r="L31" s="491"/>
      <c r="M31" s="74"/>
      <c r="N31" s="74"/>
      <c r="O31" s="74"/>
      <c r="P31" s="74"/>
      <c r="Q31" s="184"/>
    </row>
    <row r="32" spans="2:17" x14ac:dyDescent="0.25">
      <c r="B32" s="185"/>
      <c r="C32" s="69"/>
      <c r="D32" s="70"/>
      <c r="E32" s="475"/>
      <c r="F32" s="74"/>
      <c r="G32" s="74"/>
      <c r="H32" s="74"/>
      <c r="I32" s="74"/>
      <c r="J32" s="74"/>
      <c r="K32" s="491"/>
      <c r="L32" s="491"/>
      <c r="M32" s="74"/>
      <c r="N32" s="74"/>
      <c r="O32" s="74"/>
      <c r="P32" s="74"/>
      <c r="Q32" s="184"/>
    </row>
    <row r="33" spans="2:17" x14ac:dyDescent="0.25">
      <c r="B33" s="185"/>
      <c r="C33" s="69"/>
      <c r="D33" s="70"/>
      <c r="E33" s="475"/>
      <c r="F33" s="74"/>
      <c r="G33" s="74"/>
      <c r="H33" s="74"/>
      <c r="I33" s="74"/>
      <c r="J33" s="74"/>
      <c r="K33" s="491"/>
      <c r="L33" s="491"/>
      <c r="M33" s="74"/>
      <c r="N33" s="74"/>
      <c r="O33" s="74"/>
      <c r="P33" s="74"/>
      <c r="Q33" s="184"/>
    </row>
    <row r="34" spans="2:17" x14ac:dyDescent="0.25">
      <c r="B34" s="185"/>
      <c r="C34" s="69"/>
      <c r="D34" s="70"/>
      <c r="E34" s="74"/>
      <c r="F34" s="74"/>
      <c r="G34" s="74"/>
      <c r="H34" s="74"/>
      <c r="I34" s="74"/>
      <c r="J34" s="74"/>
      <c r="K34" s="491"/>
      <c r="L34" s="491"/>
      <c r="M34" s="74"/>
      <c r="N34" s="74"/>
      <c r="O34" s="74"/>
      <c r="P34" s="74"/>
      <c r="Q34" s="184"/>
    </row>
    <row r="35" spans="2:17" x14ac:dyDescent="0.25">
      <c r="B35" s="185"/>
      <c r="C35" s="69"/>
      <c r="D35" s="70"/>
      <c r="E35" s="74"/>
      <c r="F35" s="74"/>
      <c r="G35" s="74"/>
      <c r="H35" s="74"/>
      <c r="I35" s="74"/>
      <c r="J35" s="74"/>
      <c r="K35" s="491"/>
      <c r="L35" s="491"/>
      <c r="M35" s="74"/>
      <c r="N35" s="74"/>
      <c r="O35" s="74"/>
      <c r="P35" s="74"/>
      <c r="Q35" s="184"/>
    </row>
    <row r="36" spans="2:17" x14ac:dyDescent="0.25">
      <c r="B36" s="185"/>
      <c r="C36" s="69"/>
      <c r="D36" s="70"/>
      <c r="E36" s="74"/>
      <c r="F36" s="74"/>
      <c r="G36" s="74"/>
      <c r="H36" s="74"/>
      <c r="I36" s="74"/>
      <c r="J36" s="74"/>
      <c r="K36" s="491"/>
      <c r="L36" s="491"/>
      <c r="M36" s="74"/>
      <c r="N36" s="74"/>
      <c r="O36" s="74"/>
      <c r="P36" s="74"/>
      <c r="Q36" s="184"/>
    </row>
    <row r="37" spans="2:17" x14ac:dyDescent="0.25">
      <c r="B37" s="185"/>
      <c r="C37" s="69"/>
      <c r="D37" s="70"/>
      <c r="E37" s="74"/>
      <c r="F37" s="74"/>
      <c r="G37" s="74"/>
      <c r="H37" s="74"/>
      <c r="I37" s="74"/>
      <c r="J37" s="74"/>
      <c r="K37" s="491"/>
      <c r="L37" s="491"/>
      <c r="M37" s="74"/>
      <c r="N37" s="74"/>
      <c r="O37" s="74"/>
      <c r="P37" s="74"/>
      <c r="Q37" s="184"/>
    </row>
    <row r="38" spans="2:17" x14ac:dyDescent="0.25">
      <c r="B38" s="185"/>
      <c r="C38" s="69"/>
      <c r="D38" s="70"/>
      <c r="E38" s="74"/>
      <c r="F38" s="74"/>
      <c r="G38" s="74"/>
      <c r="H38" s="74"/>
      <c r="I38" s="74"/>
      <c r="J38" s="74"/>
      <c r="K38" s="491"/>
      <c r="L38" s="491"/>
      <c r="M38" s="74"/>
      <c r="N38" s="74"/>
      <c r="O38" s="74"/>
      <c r="P38" s="74"/>
      <c r="Q38" s="184"/>
    </row>
    <row r="39" spans="2:17" x14ac:dyDescent="0.25">
      <c r="B39" s="185"/>
      <c r="C39" s="69"/>
      <c r="D39" s="70"/>
      <c r="E39" s="74"/>
      <c r="F39" s="74"/>
      <c r="G39" s="74"/>
      <c r="H39" s="74"/>
      <c r="I39" s="74"/>
      <c r="J39" s="74"/>
      <c r="K39" s="491"/>
      <c r="L39" s="491"/>
      <c r="M39" s="74"/>
      <c r="N39" s="74"/>
      <c r="O39" s="74"/>
      <c r="P39" s="74"/>
      <c r="Q39" s="184"/>
    </row>
    <row r="40" spans="2:17" x14ac:dyDescent="0.25">
      <c r="B40" s="185"/>
      <c r="C40" s="180"/>
      <c r="D40" s="172"/>
      <c r="E40" s="74"/>
      <c r="F40" s="74"/>
      <c r="G40" s="74"/>
      <c r="H40" s="74"/>
      <c r="I40" s="74"/>
      <c r="J40" s="74"/>
      <c r="K40" s="491"/>
      <c r="L40" s="491"/>
      <c r="M40" s="74"/>
      <c r="N40" s="74"/>
      <c r="O40" s="74"/>
      <c r="P40" s="74"/>
      <c r="Q40" s="184"/>
    </row>
    <row r="41" spans="2:17" x14ac:dyDescent="0.25">
      <c r="B41" s="185"/>
      <c r="C41" s="69"/>
      <c r="D41" s="70"/>
      <c r="E41" s="74"/>
      <c r="F41" s="74"/>
      <c r="G41" s="74"/>
      <c r="H41" s="74"/>
      <c r="I41" s="74"/>
      <c r="J41" s="74"/>
      <c r="K41" s="491"/>
      <c r="L41" s="491"/>
      <c r="M41" s="74"/>
      <c r="N41" s="74"/>
      <c r="O41" s="74"/>
      <c r="P41" s="74"/>
      <c r="Q41" s="184"/>
    </row>
    <row r="42" spans="2:17" x14ac:dyDescent="0.25">
      <c r="B42" s="185"/>
      <c r="C42" s="180"/>
      <c r="D42" s="172"/>
      <c r="E42" s="74"/>
      <c r="F42" s="74"/>
      <c r="G42" s="74"/>
      <c r="H42" s="74"/>
      <c r="I42" s="74"/>
      <c r="J42" s="74"/>
      <c r="K42" s="491"/>
      <c r="L42" s="491"/>
      <c r="M42" s="74"/>
      <c r="N42" s="74"/>
      <c r="O42" s="74"/>
      <c r="P42" s="74"/>
      <c r="Q42" s="184"/>
    </row>
    <row r="43" spans="2:17" x14ac:dyDescent="0.25">
      <c r="B43" s="185"/>
      <c r="C43" s="69"/>
      <c r="D43" s="70"/>
      <c r="E43" s="74"/>
      <c r="F43" s="74"/>
      <c r="G43" s="74"/>
      <c r="H43" s="74"/>
      <c r="I43" s="74"/>
      <c r="J43" s="74"/>
      <c r="K43" s="491"/>
      <c r="L43" s="491"/>
      <c r="M43" s="74"/>
      <c r="N43" s="74"/>
      <c r="O43" s="74"/>
      <c r="P43" s="74"/>
      <c r="Q43" s="184"/>
    </row>
    <row r="44" spans="2:17" x14ac:dyDescent="0.25">
      <c r="B44" s="185"/>
      <c r="C44" s="180"/>
      <c r="D44" s="172"/>
      <c r="E44" s="74"/>
      <c r="F44" s="74"/>
      <c r="G44" s="74"/>
      <c r="H44" s="74"/>
      <c r="I44" s="74"/>
      <c r="J44" s="74"/>
      <c r="K44" s="491"/>
      <c r="L44" s="491"/>
      <c r="M44" s="74"/>
      <c r="N44" s="74"/>
      <c r="O44" s="74"/>
      <c r="P44" s="74"/>
      <c r="Q44" s="184"/>
    </row>
    <row r="45" spans="2:17" x14ac:dyDescent="0.25">
      <c r="B45" s="185"/>
      <c r="C45" s="69"/>
      <c r="D45" s="70"/>
      <c r="E45" s="74"/>
      <c r="F45" s="74"/>
      <c r="G45" s="74"/>
      <c r="H45" s="74"/>
      <c r="I45" s="74"/>
      <c r="J45" s="74"/>
      <c r="K45" s="491"/>
      <c r="L45" s="491"/>
      <c r="M45" s="74"/>
      <c r="N45" s="74"/>
      <c r="O45" s="74"/>
      <c r="P45" s="74"/>
      <c r="Q45" s="184"/>
    </row>
    <row r="46" spans="2:17" x14ac:dyDescent="0.25">
      <c r="B46" s="185"/>
      <c r="C46" s="180"/>
      <c r="D46" s="172"/>
      <c r="E46" s="74"/>
      <c r="F46" s="74"/>
      <c r="G46" s="74"/>
      <c r="H46" s="74"/>
      <c r="I46" s="74"/>
      <c r="J46" s="74"/>
      <c r="K46" s="491"/>
      <c r="L46" s="491"/>
      <c r="M46" s="74"/>
      <c r="N46" s="74"/>
      <c r="O46" s="74"/>
      <c r="P46" s="74"/>
      <c r="Q46" s="184"/>
    </row>
    <row r="47" spans="2:17" x14ac:dyDescent="0.25">
      <c r="B47" s="185"/>
      <c r="C47" s="180"/>
      <c r="D47" s="172"/>
      <c r="E47" s="491"/>
      <c r="F47" s="491"/>
      <c r="G47" s="491"/>
      <c r="H47" s="491"/>
      <c r="I47" s="491"/>
      <c r="J47" s="491"/>
      <c r="K47" s="491"/>
      <c r="L47" s="491"/>
      <c r="M47" s="491"/>
      <c r="N47" s="491"/>
      <c r="O47" s="491"/>
      <c r="P47" s="491"/>
      <c r="Q47" s="184"/>
    </row>
    <row r="48" spans="2:17" x14ac:dyDescent="0.25">
      <c r="B48" s="185"/>
      <c r="C48" s="180"/>
      <c r="D48" s="172"/>
      <c r="E48" s="491"/>
      <c r="F48" s="491"/>
      <c r="G48" s="491"/>
      <c r="H48" s="491"/>
      <c r="I48" s="491"/>
      <c r="J48" s="491"/>
      <c r="K48" s="491"/>
      <c r="L48" s="491"/>
      <c r="M48" s="491"/>
      <c r="N48" s="491"/>
      <c r="O48" s="491"/>
      <c r="P48" s="491"/>
      <c r="Q48" s="184"/>
    </row>
    <row r="49" spans="2:17" x14ac:dyDescent="0.25">
      <c r="B49" s="185"/>
      <c r="C49" s="180"/>
      <c r="D49" s="172"/>
      <c r="E49" s="491"/>
      <c r="F49" s="491"/>
      <c r="G49" s="491"/>
      <c r="H49" s="491"/>
      <c r="I49" s="491"/>
      <c r="J49" s="491"/>
      <c r="K49" s="491"/>
      <c r="L49" s="491"/>
      <c r="M49" s="491"/>
      <c r="N49" s="491"/>
      <c r="O49" s="491"/>
      <c r="P49" s="491"/>
      <c r="Q49" s="184"/>
    </row>
    <row r="50" spans="2:17" ht="18.75" x14ac:dyDescent="0.25">
      <c r="B50" s="185"/>
      <c r="C50" s="178" t="s">
        <v>399</v>
      </c>
      <c r="D50" s="178"/>
      <c r="E50" s="178" t="s">
        <v>400</v>
      </c>
      <c r="F50" s="491"/>
      <c r="G50" s="491"/>
      <c r="H50" s="491"/>
      <c r="I50" s="491"/>
      <c r="J50" s="491"/>
      <c r="K50" s="491"/>
      <c r="L50" s="491"/>
      <c r="M50" s="491"/>
      <c r="N50" s="491"/>
      <c r="O50" s="491"/>
      <c r="P50" s="491"/>
      <c r="Q50" s="184"/>
    </row>
    <row r="51" spans="2:17" ht="131.25" x14ac:dyDescent="0.25">
      <c r="B51" s="185"/>
      <c r="C51" s="476" t="s">
        <v>374</v>
      </c>
      <c r="D51" s="182">
        <v>1</v>
      </c>
      <c r="E51" s="476" t="s">
        <v>401</v>
      </c>
      <c r="F51" s="491"/>
      <c r="G51" s="491"/>
      <c r="H51" s="491"/>
      <c r="I51" s="491"/>
      <c r="J51" s="491"/>
      <c r="K51" s="491"/>
      <c r="L51" s="491"/>
      <c r="M51" s="491"/>
      <c r="N51" s="491"/>
      <c r="O51" s="491"/>
      <c r="P51" s="491"/>
      <c r="Q51" s="184"/>
    </row>
    <row r="52" spans="2:17" ht="56.25" x14ac:dyDescent="0.25">
      <c r="B52" s="185"/>
      <c r="C52" s="476" t="s">
        <v>273</v>
      </c>
      <c r="D52" s="182">
        <v>2</v>
      </c>
      <c r="E52" s="476" t="s">
        <v>402</v>
      </c>
      <c r="F52" s="491"/>
      <c r="G52" s="491"/>
      <c r="H52" s="491"/>
      <c r="I52" s="491"/>
      <c r="J52" s="491"/>
      <c r="K52" s="491"/>
      <c r="L52" s="491"/>
      <c r="M52" s="491"/>
      <c r="N52" s="491"/>
      <c r="O52" s="491"/>
      <c r="P52" s="491"/>
      <c r="Q52" s="184"/>
    </row>
    <row r="53" spans="2:17" ht="75" x14ac:dyDescent="0.25">
      <c r="B53" s="185"/>
      <c r="C53" s="476" t="s">
        <v>377</v>
      </c>
      <c r="D53" s="182">
        <v>3</v>
      </c>
      <c r="E53" s="476" t="s">
        <v>403</v>
      </c>
      <c r="F53" s="491"/>
      <c r="G53" s="491"/>
      <c r="H53" s="491"/>
      <c r="I53" s="491"/>
      <c r="J53" s="491"/>
      <c r="K53" s="491"/>
      <c r="L53" s="491"/>
      <c r="M53" s="491"/>
      <c r="N53" s="491"/>
      <c r="O53" s="491"/>
      <c r="P53" s="491"/>
      <c r="Q53" s="184"/>
    </row>
    <row r="54" spans="2:17" ht="56.25" x14ac:dyDescent="0.25">
      <c r="B54" s="185"/>
      <c r="C54" s="476" t="s">
        <v>357</v>
      </c>
      <c r="D54" s="182">
        <v>4</v>
      </c>
      <c r="E54" s="476" t="s">
        <v>404</v>
      </c>
      <c r="F54" s="491"/>
      <c r="G54" s="491"/>
      <c r="H54" s="491"/>
      <c r="I54" s="491"/>
      <c r="J54" s="491"/>
      <c r="K54" s="491"/>
      <c r="L54" s="491"/>
      <c r="M54" s="491"/>
      <c r="N54" s="491"/>
      <c r="O54" s="491"/>
      <c r="P54" s="491"/>
      <c r="Q54" s="184"/>
    </row>
    <row r="55" spans="2:17" ht="56.25" x14ac:dyDescent="0.25">
      <c r="B55" s="185"/>
      <c r="C55" s="476" t="s">
        <v>376</v>
      </c>
      <c r="D55" s="182">
        <v>5</v>
      </c>
      <c r="E55" s="476" t="s">
        <v>405</v>
      </c>
      <c r="F55" s="491"/>
      <c r="G55" s="491"/>
      <c r="H55" s="491"/>
      <c r="I55" s="491"/>
      <c r="J55" s="491"/>
      <c r="K55" s="491"/>
      <c r="L55" s="491"/>
      <c r="M55" s="491"/>
      <c r="N55" s="491"/>
      <c r="O55" s="491"/>
      <c r="P55" s="491"/>
      <c r="Q55" s="184"/>
    </row>
    <row r="56" spans="2:17" ht="37.5" x14ac:dyDescent="0.25">
      <c r="B56" s="185"/>
      <c r="C56" s="476" t="s">
        <v>375</v>
      </c>
      <c r="D56" s="182">
        <v>6</v>
      </c>
      <c r="E56" s="476" t="s">
        <v>406</v>
      </c>
      <c r="F56" s="491"/>
      <c r="G56" s="491"/>
      <c r="H56" s="491"/>
      <c r="I56" s="491"/>
      <c r="J56" s="491"/>
      <c r="K56" s="491"/>
      <c r="L56" s="491"/>
      <c r="M56" s="491"/>
      <c r="N56" s="491"/>
      <c r="O56" s="491"/>
      <c r="P56" s="491"/>
      <c r="Q56" s="184"/>
    </row>
    <row r="57" spans="2:17" x14ac:dyDescent="0.25">
      <c r="B57" s="185"/>
      <c r="C57" s="180"/>
      <c r="D57" s="491"/>
      <c r="E57" s="491"/>
      <c r="F57" s="491"/>
      <c r="G57" s="491"/>
      <c r="H57" s="491"/>
      <c r="I57" s="491"/>
      <c r="J57" s="491"/>
      <c r="K57" s="491"/>
      <c r="L57" s="491"/>
      <c r="M57" s="491"/>
      <c r="N57" s="491"/>
      <c r="O57" s="491"/>
      <c r="P57" s="491"/>
      <c r="Q57" s="184"/>
    </row>
    <row r="58" spans="2:17" x14ac:dyDescent="0.25">
      <c r="B58" s="185"/>
      <c r="C58" s="180"/>
      <c r="D58" s="172"/>
      <c r="E58" s="491"/>
      <c r="F58" s="491"/>
      <c r="G58" s="491"/>
      <c r="H58" s="491"/>
      <c r="I58" s="491"/>
      <c r="J58" s="491"/>
      <c r="K58" s="491"/>
      <c r="L58" s="491"/>
      <c r="M58" s="491"/>
      <c r="N58" s="491"/>
      <c r="O58" s="491"/>
      <c r="P58" s="491"/>
      <c r="Q58" s="184"/>
    </row>
    <row r="59" spans="2:17" x14ac:dyDescent="0.25">
      <c r="B59" s="185"/>
      <c r="C59" s="180"/>
      <c r="D59" s="172"/>
      <c r="E59" s="491"/>
      <c r="F59" s="491"/>
      <c r="G59" s="491"/>
      <c r="H59" s="491"/>
      <c r="I59" s="491"/>
      <c r="J59" s="491"/>
      <c r="K59" s="491"/>
      <c r="L59" s="491"/>
      <c r="M59" s="491"/>
      <c r="N59" s="491"/>
      <c r="O59" s="491"/>
      <c r="P59" s="491"/>
      <c r="Q59" s="184"/>
    </row>
    <row r="60" spans="2:17" ht="15.75" thickBot="1" x14ac:dyDescent="0.3">
      <c r="B60" s="185"/>
      <c r="C60" s="180"/>
      <c r="D60" s="172"/>
      <c r="E60" s="74"/>
      <c r="F60" s="74"/>
      <c r="G60" s="74"/>
      <c r="H60" s="74"/>
      <c r="I60" s="74"/>
      <c r="J60" s="74"/>
      <c r="K60" s="491"/>
      <c r="L60" s="491"/>
      <c r="M60" s="307"/>
      <c r="N60" s="307"/>
      <c r="O60" s="307"/>
      <c r="P60" s="307"/>
      <c r="Q60" s="308"/>
    </row>
    <row r="61" spans="2:17" ht="15.75" thickBot="1" x14ac:dyDescent="0.3">
      <c r="B61" s="186" t="s">
        <v>428</v>
      </c>
      <c r="C61" s="187"/>
      <c r="D61" s="188"/>
      <c r="E61" s="189"/>
      <c r="F61" s="189"/>
      <c r="G61" s="189"/>
      <c r="H61" s="189"/>
      <c r="I61" s="189"/>
      <c r="J61" s="189"/>
      <c r="K61" s="189"/>
      <c r="L61" s="306"/>
      <c r="M61" s="189"/>
      <c r="N61" s="189"/>
      <c r="O61" s="73" t="s">
        <v>119</v>
      </c>
      <c r="P61" s="189"/>
      <c r="Q61" s="190"/>
    </row>
    <row r="62" spans="2:17" ht="15.75" thickTop="1" x14ac:dyDescent="0.25">
      <c r="C62" s="2"/>
      <c r="D62" s="2"/>
    </row>
    <row r="63" spans="2:17" x14ac:dyDescent="0.25">
      <c r="C63" s="2"/>
      <c r="D63" s="2"/>
    </row>
    <row r="64" spans="2:17" x14ac:dyDescent="0.25">
      <c r="C64" s="2"/>
      <c r="D64" s="2"/>
    </row>
    <row r="65" spans="3:4" x14ac:dyDescent="0.25">
      <c r="C65" s="2"/>
      <c r="D65" s="2"/>
    </row>
    <row r="66" spans="3:4" x14ac:dyDescent="0.25">
      <c r="C66" s="2"/>
      <c r="D66" s="2"/>
    </row>
    <row r="67" spans="3:4" x14ac:dyDescent="0.25">
      <c r="C67" s="2"/>
      <c r="D67" s="2"/>
    </row>
    <row r="68" spans="3:4" x14ac:dyDescent="0.25">
      <c r="C68" s="2"/>
      <c r="D68" s="2"/>
    </row>
    <row r="69" spans="3:4" x14ac:dyDescent="0.25">
      <c r="C69" s="2"/>
      <c r="D69" s="2"/>
    </row>
    <row r="70" spans="3:4" x14ac:dyDescent="0.25">
      <c r="C70" s="2"/>
      <c r="D70" s="2"/>
    </row>
    <row r="71" spans="3:4" x14ac:dyDescent="0.25">
      <c r="C71" s="2"/>
      <c r="D71" s="2"/>
    </row>
    <row r="72" spans="3:4" x14ac:dyDescent="0.25">
      <c r="C72" s="2"/>
      <c r="D72" s="2"/>
    </row>
    <row r="73" spans="3:4" x14ac:dyDescent="0.25">
      <c r="C73" s="2"/>
      <c r="D73" s="2"/>
    </row>
    <row r="74" spans="3:4" x14ac:dyDescent="0.25">
      <c r="C74" s="2"/>
      <c r="D74" s="2"/>
    </row>
    <row r="75" spans="3:4" x14ac:dyDescent="0.25">
      <c r="C75" s="2"/>
      <c r="D75" s="2"/>
    </row>
    <row r="76" spans="3:4" x14ac:dyDescent="0.25">
      <c r="C76" s="2"/>
      <c r="D76" s="2"/>
    </row>
    <row r="77" spans="3:4" x14ac:dyDescent="0.25">
      <c r="C77" s="2"/>
      <c r="D77" s="2"/>
    </row>
    <row r="78" spans="3:4" x14ac:dyDescent="0.25">
      <c r="C78" s="2"/>
      <c r="D78" s="2"/>
    </row>
    <row r="79" spans="3:4" x14ac:dyDescent="0.25">
      <c r="C79" s="2"/>
      <c r="D79" s="2"/>
    </row>
    <row r="80" spans="3:4" x14ac:dyDescent="0.25">
      <c r="C80" s="2"/>
      <c r="D80" s="2"/>
    </row>
    <row r="81" spans="3:4" x14ac:dyDescent="0.25">
      <c r="C81" s="2"/>
      <c r="D81" s="2"/>
    </row>
    <row r="82" spans="3:4" x14ac:dyDescent="0.25">
      <c r="C82" s="2"/>
      <c r="D82" s="2"/>
    </row>
    <row r="83" spans="3:4" x14ac:dyDescent="0.25">
      <c r="C83" s="2"/>
      <c r="D83" s="2"/>
    </row>
    <row r="84" spans="3:4" x14ac:dyDescent="0.25">
      <c r="C84" s="2"/>
      <c r="D84" s="2"/>
    </row>
    <row r="85" spans="3:4" x14ac:dyDescent="0.25">
      <c r="C85" s="2"/>
      <c r="D85" s="2"/>
    </row>
    <row r="86" spans="3:4" x14ac:dyDescent="0.25">
      <c r="C86" s="2"/>
      <c r="D86" s="2"/>
    </row>
    <row r="87" spans="3:4" x14ac:dyDescent="0.25">
      <c r="C87" s="2"/>
      <c r="D87" s="2"/>
    </row>
    <row r="88" spans="3:4" x14ac:dyDescent="0.25">
      <c r="C88" s="2"/>
      <c r="D88" s="2"/>
    </row>
    <row r="89" spans="3:4" x14ac:dyDescent="0.25">
      <c r="C89" s="2"/>
      <c r="D89" s="2"/>
    </row>
    <row r="90" spans="3:4" x14ac:dyDescent="0.25">
      <c r="C90" s="2"/>
      <c r="D90" s="2"/>
    </row>
    <row r="91" spans="3:4" x14ac:dyDescent="0.25">
      <c r="C91" s="2"/>
      <c r="D91" s="2"/>
    </row>
    <row r="92" spans="3:4" x14ac:dyDescent="0.25">
      <c r="C92" s="2"/>
      <c r="D92" s="2"/>
    </row>
    <row r="93" spans="3:4" x14ac:dyDescent="0.25">
      <c r="C93" s="2"/>
      <c r="D93" s="2"/>
    </row>
    <row r="94" spans="3:4" x14ac:dyDescent="0.25">
      <c r="C94" s="2"/>
      <c r="D94" s="2"/>
    </row>
    <row r="95" spans="3:4" x14ac:dyDescent="0.25">
      <c r="C95" s="2"/>
      <c r="D95" s="2"/>
    </row>
    <row r="96" spans="3:4" x14ac:dyDescent="0.25">
      <c r="C96" s="2"/>
      <c r="D96" s="2"/>
    </row>
    <row r="97" spans="3:4" x14ac:dyDescent="0.25">
      <c r="C97" s="2"/>
      <c r="D97" s="2"/>
    </row>
    <row r="98" spans="3:4" x14ac:dyDescent="0.25">
      <c r="C98" s="2"/>
      <c r="D98" s="2"/>
    </row>
    <row r="99" spans="3:4" x14ac:dyDescent="0.25">
      <c r="C99" s="2"/>
      <c r="D99" s="2"/>
    </row>
    <row r="100" spans="3:4" x14ac:dyDescent="0.25">
      <c r="C100" s="2"/>
      <c r="D100" s="2"/>
    </row>
    <row r="101" spans="3:4" x14ac:dyDescent="0.25">
      <c r="C101" s="2"/>
      <c r="D101" s="2"/>
    </row>
    <row r="102" spans="3:4" x14ac:dyDescent="0.25">
      <c r="C102" s="2"/>
      <c r="D102" s="2"/>
    </row>
    <row r="103" spans="3:4" x14ac:dyDescent="0.25">
      <c r="C103" s="2"/>
      <c r="D103" s="2"/>
    </row>
    <row r="104" spans="3:4" x14ac:dyDescent="0.25">
      <c r="C104" s="2"/>
      <c r="D104" s="2"/>
    </row>
    <row r="105" spans="3:4" x14ac:dyDescent="0.25">
      <c r="C105" s="2"/>
      <c r="D105" s="2"/>
    </row>
    <row r="106" spans="3:4" x14ac:dyDescent="0.25">
      <c r="C106" s="2"/>
      <c r="D106" s="2"/>
    </row>
    <row r="107" spans="3:4" x14ac:dyDescent="0.25">
      <c r="C107" s="2"/>
      <c r="D107" s="2"/>
    </row>
    <row r="108" spans="3:4" x14ac:dyDescent="0.25">
      <c r="C108" s="2"/>
      <c r="D108" s="2"/>
    </row>
    <row r="109" spans="3:4" x14ac:dyDescent="0.25">
      <c r="C109" s="2"/>
      <c r="D109" s="2"/>
    </row>
    <row r="110" spans="3:4" x14ac:dyDescent="0.25">
      <c r="C110" s="2"/>
      <c r="D110" s="2"/>
    </row>
    <row r="111" spans="3:4" x14ac:dyDescent="0.25">
      <c r="C111" s="2"/>
      <c r="D111" s="2"/>
    </row>
    <row r="112" spans="3:4" x14ac:dyDescent="0.25">
      <c r="C112" s="2"/>
      <c r="D112" s="2"/>
    </row>
    <row r="113" spans="3:4" x14ac:dyDescent="0.25">
      <c r="C113" s="2"/>
      <c r="D113" s="2"/>
    </row>
    <row r="114" spans="3:4" x14ac:dyDescent="0.25">
      <c r="C114" s="2"/>
      <c r="D114" s="2"/>
    </row>
    <row r="115" spans="3:4" x14ac:dyDescent="0.25">
      <c r="C115" s="2"/>
      <c r="D115" s="2"/>
    </row>
    <row r="116" spans="3:4" x14ac:dyDescent="0.25">
      <c r="C116" s="2"/>
      <c r="D116" s="2"/>
    </row>
    <row r="117" spans="3:4" x14ac:dyDescent="0.25">
      <c r="C117" s="2"/>
      <c r="D117" s="2"/>
    </row>
    <row r="118" spans="3:4" x14ac:dyDescent="0.25">
      <c r="C118" s="2"/>
      <c r="D118" s="2"/>
    </row>
    <row r="119" spans="3:4" x14ac:dyDescent="0.25">
      <c r="C119" s="2"/>
      <c r="D119" s="2"/>
    </row>
    <row r="120" spans="3:4" x14ac:dyDescent="0.25">
      <c r="C120" s="2"/>
      <c r="D120" s="2"/>
    </row>
    <row r="121" spans="3:4" x14ac:dyDescent="0.25">
      <c r="C121" s="2"/>
      <c r="D121" s="2"/>
    </row>
    <row r="122" spans="3:4" x14ac:dyDescent="0.25">
      <c r="C122" s="2"/>
      <c r="D122" s="2"/>
    </row>
    <row r="123" spans="3:4" x14ac:dyDescent="0.25">
      <c r="C123" s="2"/>
      <c r="D123" s="2"/>
    </row>
    <row r="124" spans="3:4" x14ac:dyDescent="0.25">
      <c r="C124" s="2"/>
      <c r="D124" s="2"/>
    </row>
    <row r="125" spans="3:4" x14ac:dyDescent="0.25">
      <c r="C125" s="2"/>
      <c r="D125" s="2"/>
    </row>
    <row r="126" spans="3:4" x14ac:dyDescent="0.25">
      <c r="C126" s="2"/>
      <c r="D126" s="2"/>
    </row>
    <row r="127" spans="3:4" x14ac:dyDescent="0.25">
      <c r="C127" s="2"/>
      <c r="D127" s="2"/>
    </row>
    <row r="128" spans="3:4" x14ac:dyDescent="0.25">
      <c r="C128" s="2"/>
      <c r="D128" s="2"/>
    </row>
    <row r="129" spans="3:4" x14ac:dyDescent="0.25">
      <c r="C129" s="2"/>
      <c r="D129" s="2"/>
    </row>
    <row r="130" spans="3:4" x14ac:dyDescent="0.25">
      <c r="C130" s="2"/>
      <c r="D130" s="2"/>
    </row>
    <row r="131" spans="3:4" x14ac:dyDescent="0.25">
      <c r="C131" s="2"/>
      <c r="D131" s="2"/>
    </row>
    <row r="132" spans="3:4" x14ac:dyDescent="0.25">
      <c r="C132" s="2"/>
      <c r="D132" s="2"/>
    </row>
    <row r="133" spans="3:4" x14ac:dyDescent="0.25">
      <c r="C133" s="2"/>
      <c r="D133" s="2"/>
    </row>
    <row r="134" spans="3:4" x14ac:dyDescent="0.25">
      <c r="C134" s="2"/>
      <c r="D134" s="2"/>
    </row>
    <row r="135" spans="3:4" x14ac:dyDescent="0.25">
      <c r="C135" s="2"/>
      <c r="D135" s="2"/>
    </row>
    <row r="136" spans="3:4" x14ac:dyDescent="0.25">
      <c r="C136" s="2"/>
      <c r="D136" s="2"/>
    </row>
    <row r="137" spans="3:4" x14ac:dyDescent="0.25">
      <c r="C137" s="2"/>
      <c r="D137" s="2"/>
    </row>
    <row r="138" spans="3:4" x14ac:dyDescent="0.25">
      <c r="C138" s="2"/>
      <c r="D138" s="2"/>
    </row>
    <row r="139" spans="3:4" x14ac:dyDescent="0.25">
      <c r="C139" s="2"/>
      <c r="D139" s="2"/>
    </row>
    <row r="140" spans="3:4" x14ac:dyDescent="0.25">
      <c r="C140" s="2"/>
      <c r="D140" s="2"/>
    </row>
    <row r="141" spans="3:4" x14ac:dyDescent="0.25">
      <c r="C141" s="2"/>
      <c r="D141" s="2"/>
    </row>
    <row r="142" spans="3:4" x14ac:dyDescent="0.25">
      <c r="C142" s="2"/>
      <c r="D142" s="2"/>
    </row>
    <row r="143" spans="3:4" x14ac:dyDescent="0.25">
      <c r="C143" s="2"/>
      <c r="D143" s="2"/>
    </row>
    <row r="144" spans="3:4" x14ac:dyDescent="0.25">
      <c r="C144" s="2"/>
      <c r="D144" s="2"/>
    </row>
    <row r="145" spans="3:4" x14ac:dyDescent="0.25">
      <c r="C145" s="2"/>
      <c r="D145" s="2"/>
    </row>
    <row r="146" spans="3:4" x14ac:dyDescent="0.25">
      <c r="C146" s="2"/>
      <c r="D146" s="2"/>
    </row>
    <row r="147" spans="3:4" x14ac:dyDescent="0.25">
      <c r="C147" s="2"/>
      <c r="D147" s="2"/>
    </row>
    <row r="148" spans="3:4" x14ac:dyDescent="0.25">
      <c r="C148" s="2"/>
      <c r="D148" s="2"/>
    </row>
    <row r="149" spans="3:4" x14ac:dyDescent="0.25">
      <c r="C149" s="2"/>
      <c r="D149" s="2"/>
    </row>
    <row r="150" spans="3:4" x14ac:dyDescent="0.25">
      <c r="C150" s="2"/>
      <c r="D150" s="2"/>
    </row>
    <row r="151" spans="3:4" x14ac:dyDescent="0.25">
      <c r="C151" s="2"/>
      <c r="D151" s="2"/>
    </row>
    <row r="152" spans="3:4" x14ac:dyDescent="0.25">
      <c r="C152" s="2"/>
      <c r="D152" s="2"/>
    </row>
    <row r="153" spans="3:4" x14ac:dyDescent="0.25">
      <c r="C153" s="2"/>
      <c r="D153" s="2"/>
    </row>
    <row r="154" spans="3:4" x14ac:dyDescent="0.25">
      <c r="C154" s="2"/>
      <c r="D154" s="2"/>
    </row>
    <row r="155" spans="3:4" x14ac:dyDescent="0.25">
      <c r="C155" s="2"/>
      <c r="D155" s="2"/>
    </row>
    <row r="156" spans="3:4" x14ac:dyDescent="0.25">
      <c r="C156" s="2"/>
      <c r="D156" s="2"/>
    </row>
    <row r="157" spans="3:4" x14ac:dyDescent="0.25">
      <c r="C157" s="2"/>
      <c r="D157" s="2"/>
    </row>
    <row r="158" spans="3:4" x14ac:dyDescent="0.25">
      <c r="C158" s="2"/>
      <c r="D158" s="2"/>
    </row>
    <row r="159" spans="3:4" x14ac:dyDescent="0.25">
      <c r="C159" s="2"/>
      <c r="D159" s="2"/>
    </row>
    <row r="160" spans="3:4" x14ac:dyDescent="0.25">
      <c r="C160" s="2"/>
      <c r="D160" s="2"/>
    </row>
    <row r="161" spans="3:4" x14ac:dyDescent="0.25">
      <c r="C161" s="2"/>
      <c r="D161" s="2"/>
    </row>
    <row r="162" spans="3:4" x14ac:dyDescent="0.25">
      <c r="C162" s="2"/>
      <c r="D162" s="2"/>
    </row>
    <row r="163" spans="3:4" x14ac:dyDescent="0.25">
      <c r="C163" s="2"/>
      <c r="D163" s="2"/>
    </row>
    <row r="164" spans="3:4" x14ac:dyDescent="0.25">
      <c r="C164" s="2"/>
      <c r="D164" s="2"/>
    </row>
    <row r="165" spans="3:4" x14ac:dyDescent="0.25">
      <c r="C165" s="2"/>
      <c r="D165" s="2"/>
    </row>
    <row r="166" spans="3:4" x14ac:dyDescent="0.25">
      <c r="C166" s="2"/>
      <c r="D166" s="2"/>
    </row>
    <row r="167" spans="3:4" x14ac:dyDescent="0.25">
      <c r="C167" s="2"/>
      <c r="D167" s="2"/>
    </row>
    <row r="168" spans="3:4" x14ac:dyDescent="0.25">
      <c r="C168" s="2"/>
      <c r="D168" s="2"/>
    </row>
    <row r="169" spans="3:4" x14ac:dyDescent="0.25">
      <c r="C169" s="2"/>
      <c r="D169" s="2"/>
    </row>
    <row r="170" spans="3:4" x14ac:dyDescent="0.25">
      <c r="C170" s="2"/>
      <c r="D170" s="2"/>
    </row>
    <row r="171" spans="3:4" x14ac:dyDescent="0.25">
      <c r="C171" s="2"/>
      <c r="D171" s="2"/>
    </row>
    <row r="172" spans="3:4" x14ac:dyDescent="0.25">
      <c r="C172" s="2"/>
      <c r="D172" s="2"/>
    </row>
    <row r="173" spans="3:4" x14ac:dyDescent="0.25">
      <c r="C173" s="2"/>
      <c r="D173" s="2"/>
    </row>
    <row r="174" spans="3:4" x14ac:dyDescent="0.25">
      <c r="C174" s="2"/>
      <c r="D174" s="2"/>
    </row>
    <row r="175" spans="3:4" x14ac:dyDescent="0.25">
      <c r="C175" s="2"/>
      <c r="D175" s="2"/>
    </row>
    <row r="176" spans="3:4" x14ac:dyDescent="0.25">
      <c r="C176" s="2"/>
      <c r="D176" s="2"/>
    </row>
    <row r="177" spans="3:4" x14ac:dyDescent="0.25">
      <c r="C177" s="2"/>
      <c r="D177" s="2"/>
    </row>
    <row r="178" spans="3:4" x14ac:dyDescent="0.25">
      <c r="C178" s="2"/>
      <c r="D178" s="2"/>
    </row>
    <row r="179" spans="3:4" x14ac:dyDescent="0.25">
      <c r="C179" s="2"/>
      <c r="D179" s="2"/>
    </row>
    <row r="180" spans="3:4" x14ac:dyDescent="0.25">
      <c r="C180" s="2"/>
      <c r="D180" s="2"/>
    </row>
    <row r="181" spans="3:4" x14ac:dyDescent="0.25">
      <c r="C181" s="2"/>
      <c r="D181" s="2"/>
    </row>
    <row r="182" spans="3:4" x14ac:dyDescent="0.25">
      <c r="C182" s="2"/>
      <c r="D182" s="2"/>
    </row>
    <row r="183" spans="3:4" x14ac:dyDescent="0.25">
      <c r="C183" s="2"/>
      <c r="D183" s="2"/>
    </row>
    <row r="184" spans="3:4" x14ac:dyDescent="0.25">
      <c r="C184" s="2"/>
      <c r="D184" s="2"/>
    </row>
    <row r="185" spans="3:4" x14ac:dyDescent="0.25">
      <c r="C185" s="2"/>
      <c r="D185" s="2"/>
    </row>
    <row r="186" spans="3:4" x14ac:dyDescent="0.25">
      <c r="C186" s="2"/>
      <c r="D186" s="2"/>
    </row>
    <row r="187" spans="3:4" x14ac:dyDescent="0.25">
      <c r="C187" s="2"/>
      <c r="D187" s="2"/>
    </row>
    <row r="188" spans="3:4" x14ac:dyDescent="0.25">
      <c r="C188" s="2"/>
      <c r="D188" s="2"/>
    </row>
    <row r="189" spans="3:4" x14ac:dyDescent="0.25">
      <c r="C189" s="2"/>
      <c r="D189" s="2"/>
    </row>
    <row r="190" spans="3:4" x14ac:dyDescent="0.25">
      <c r="C190" s="2"/>
      <c r="D190" s="2"/>
    </row>
    <row r="191" spans="3:4" x14ac:dyDescent="0.25">
      <c r="C191" s="2"/>
      <c r="D191" s="2"/>
    </row>
    <row r="192" spans="3:4" x14ac:dyDescent="0.25">
      <c r="C192" s="2"/>
      <c r="D192" s="2"/>
    </row>
    <row r="193" spans="3:4" x14ac:dyDescent="0.25">
      <c r="C193" s="2"/>
      <c r="D193" s="2"/>
    </row>
    <row r="194" spans="3:4" x14ac:dyDescent="0.25">
      <c r="C194" s="2"/>
      <c r="D194" s="2"/>
    </row>
    <row r="195" spans="3:4" x14ac:dyDescent="0.25">
      <c r="C195" s="2"/>
      <c r="D195" s="2"/>
    </row>
    <row r="196" spans="3:4" x14ac:dyDescent="0.25">
      <c r="C196" s="2"/>
      <c r="D196" s="2"/>
    </row>
    <row r="197" spans="3:4" x14ac:dyDescent="0.25">
      <c r="C197" s="2"/>
      <c r="D197" s="2"/>
    </row>
    <row r="198" spans="3:4" x14ac:dyDescent="0.25">
      <c r="C198" s="2"/>
      <c r="D198" s="2"/>
    </row>
    <row r="199" spans="3:4" x14ac:dyDescent="0.25">
      <c r="C199" s="2"/>
      <c r="D199" s="2"/>
    </row>
    <row r="200" spans="3:4" x14ac:dyDescent="0.25">
      <c r="C200" s="2"/>
      <c r="D200" s="2"/>
    </row>
    <row r="201" spans="3:4" x14ac:dyDescent="0.25">
      <c r="C201" s="2"/>
      <c r="D201" s="2"/>
    </row>
    <row r="202" spans="3:4" x14ac:dyDescent="0.25">
      <c r="C202" s="2"/>
      <c r="D202" s="2"/>
    </row>
    <row r="203" spans="3:4" x14ac:dyDescent="0.25">
      <c r="C203" s="2"/>
      <c r="D203" s="2"/>
    </row>
    <row r="204" spans="3:4" x14ac:dyDescent="0.25">
      <c r="C204" s="2"/>
      <c r="D204" s="2"/>
    </row>
  </sheetData>
  <mergeCells count="2">
    <mergeCell ref="B2:Q2"/>
    <mergeCell ref="B3:Q3"/>
  </mergeCells>
  <pageMargins left="0.7" right="0.7" top="0.75" bottom="0.75" header="0.3" footer="0.3"/>
  <pageSetup paperSize="9" orientation="portrait" r:id="rId1"/>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zoomScale="80" zoomScaleNormal="80" workbookViewId="0">
      <selection activeCell="F33" sqref="F33"/>
    </sheetView>
  </sheetViews>
  <sheetFormatPr defaultRowHeight="15" x14ac:dyDescent="0.25"/>
  <cols>
    <col min="1" max="1" width="12" style="2" customWidth="1"/>
    <col min="2" max="2" width="41.5703125" style="2" bestFit="1" customWidth="1"/>
    <col min="3" max="3" width="20.28515625" style="2" bestFit="1" customWidth="1"/>
    <col min="4" max="4" width="33.85546875" style="2" bestFit="1" customWidth="1"/>
    <col min="5" max="5" width="29.85546875" style="2" bestFit="1" customWidth="1"/>
    <col min="6" max="6" width="30.7109375" style="2" bestFit="1" customWidth="1"/>
    <col min="7" max="7" width="26.5703125" style="2" bestFit="1" customWidth="1"/>
    <col min="8" max="8" width="29.42578125" style="2" bestFit="1" customWidth="1"/>
    <col min="9" max="9" width="23.140625" style="2" bestFit="1" customWidth="1"/>
    <col min="10" max="10" width="44.85546875" style="2" customWidth="1"/>
    <col min="11" max="11" width="26.7109375" style="2" bestFit="1" customWidth="1"/>
    <col min="12" max="12" width="22.7109375" style="2" bestFit="1" customWidth="1"/>
    <col min="13" max="13" width="16.28515625" style="2" bestFit="1" customWidth="1"/>
    <col min="14" max="14" width="32.140625" style="2" customWidth="1"/>
    <col min="15" max="16384" width="9.140625" style="2"/>
  </cols>
  <sheetData>
    <row r="1" spans="1:14" ht="79.5" customHeight="1" x14ac:dyDescent="0.25">
      <c r="A1" s="831" t="s">
        <v>449</v>
      </c>
      <c r="B1" s="832"/>
      <c r="C1" s="832"/>
      <c r="D1" s="832"/>
      <c r="E1" s="832"/>
      <c r="F1" s="832"/>
      <c r="G1" s="832"/>
      <c r="H1" s="832"/>
      <c r="I1" s="832"/>
      <c r="J1" s="832"/>
      <c r="K1" s="832"/>
      <c r="L1" s="833" t="s">
        <v>300</v>
      </c>
      <c r="M1" s="833"/>
      <c r="N1" s="834"/>
    </row>
    <row r="2" spans="1:14" x14ac:dyDescent="0.25">
      <c r="A2" s="835" t="s">
        <v>450</v>
      </c>
      <c r="B2" s="829" t="s">
        <v>0</v>
      </c>
      <c r="C2" s="836" t="s">
        <v>451</v>
      </c>
      <c r="D2" s="836" t="s">
        <v>452</v>
      </c>
      <c r="E2" s="836" t="s">
        <v>453</v>
      </c>
      <c r="F2" s="829" t="s">
        <v>454</v>
      </c>
      <c r="G2" s="829"/>
      <c r="H2" s="829"/>
      <c r="I2" s="836" t="s">
        <v>455</v>
      </c>
      <c r="J2" s="829" t="s">
        <v>456</v>
      </c>
      <c r="K2" s="829" t="s">
        <v>457</v>
      </c>
      <c r="L2" s="829" t="s">
        <v>458</v>
      </c>
      <c r="M2" s="829" t="s">
        <v>459</v>
      </c>
      <c r="N2" s="830" t="s">
        <v>460</v>
      </c>
    </row>
    <row r="3" spans="1:14" x14ac:dyDescent="0.25">
      <c r="A3" s="835"/>
      <c r="B3" s="829"/>
      <c r="C3" s="836"/>
      <c r="D3" s="836"/>
      <c r="E3" s="836"/>
      <c r="F3" s="829"/>
      <c r="G3" s="829"/>
      <c r="H3" s="829"/>
      <c r="I3" s="836"/>
      <c r="J3" s="829"/>
      <c r="K3" s="829"/>
      <c r="L3" s="829"/>
      <c r="M3" s="829"/>
      <c r="N3" s="830"/>
    </row>
    <row r="4" spans="1:14" x14ac:dyDescent="0.25">
      <c r="A4" s="566">
        <v>1</v>
      </c>
      <c r="B4" s="27" t="s">
        <v>461</v>
      </c>
      <c r="C4" s="27" t="s">
        <v>462</v>
      </c>
      <c r="D4" s="567"/>
      <c r="E4" s="565"/>
      <c r="F4" s="568"/>
      <c r="G4" s="569"/>
      <c r="H4" s="569"/>
      <c r="I4" s="570"/>
      <c r="J4" s="480"/>
      <c r="K4" s="571"/>
      <c r="L4" s="571"/>
      <c r="M4" s="572"/>
      <c r="N4" s="573"/>
    </row>
    <row r="5" spans="1:14" x14ac:dyDescent="0.25">
      <c r="A5" s="566">
        <v>2</v>
      </c>
      <c r="B5" s="574" t="s">
        <v>463</v>
      </c>
      <c r="C5" s="574" t="s">
        <v>462</v>
      </c>
      <c r="D5" s="564"/>
      <c r="E5" s="564"/>
      <c r="F5" s="575"/>
      <c r="G5" s="575"/>
      <c r="H5" s="575"/>
      <c r="I5" s="576"/>
      <c r="J5" s="574"/>
      <c r="K5" s="571"/>
      <c r="L5" s="571"/>
      <c r="M5" s="572"/>
      <c r="N5" s="573"/>
    </row>
    <row r="6" spans="1:14" x14ac:dyDescent="0.25">
      <c r="A6" s="566">
        <v>3</v>
      </c>
      <c r="B6" s="27" t="s">
        <v>464</v>
      </c>
      <c r="C6" s="27" t="s">
        <v>462</v>
      </c>
      <c r="D6" s="564"/>
      <c r="E6" s="564"/>
      <c r="F6" s="574"/>
      <c r="G6" s="574"/>
      <c r="H6" s="574"/>
      <c r="I6" s="576"/>
      <c r="J6" s="574"/>
      <c r="K6" s="198"/>
      <c r="L6" s="198"/>
      <c r="M6" s="572"/>
      <c r="N6" s="573"/>
    </row>
    <row r="7" spans="1:14" x14ac:dyDescent="0.25">
      <c r="A7" s="566">
        <v>4</v>
      </c>
      <c r="B7" s="27" t="s">
        <v>465</v>
      </c>
      <c r="C7" s="27" t="s">
        <v>466</v>
      </c>
      <c r="D7" s="567"/>
      <c r="E7" s="564"/>
      <c r="F7" s="574"/>
      <c r="G7" s="574"/>
      <c r="H7" s="574"/>
      <c r="I7" s="576"/>
      <c r="J7" s="564"/>
      <c r="K7" s="198"/>
      <c r="L7" s="198"/>
      <c r="M7" s="572"/>
      <c r="N7" s="573"/>
    </row>
    <row r="8" spans="1:14" x14ac:dyDescent="0.25">
      <c r="A8" s="566">
        <v>5</v>
      </c>
      <c r="B8" s="27" t="s">
        <v>467</v>
      </c>
      <c r="C8" s="27" t="s">
        <v>462</v>
      </c>
      <c r="D8" s="567"/>
      <c r="E8" s="574"/>
      <c r="F8" s="574"/>
      <c r="G8" s="574"/>
      <c r="H8" s="574"/>
      <c r="I8" s="576"/>
      <c r="J8" s="574"/>
      <c r="K8" s="571"/>
      <c r="L8" s="198"/>
      <c r="M8" s="572"/>
      <c r="N8" s="573"/>
    </row>
    <row r="9" spans="1:14" x14ac:dyDescent="0.25">
      <c r="A9" s="566">
        <v>6</v>
      </c>
      <c r="B9" s="27" t="s">
        <v>468</v>
      </c>
      <c r="C9" s="27" t="s">
        <v>462</v>
      </c>
      <c r="D9" s="567"/>
      <c r="E9" s="574"/>
      <c r="F9" s="574"/>
      <c r="G9" s="27"/>
      <c r="H9" s="27"/>
      <c r="I9" s="576"/>
      <c r="J9" s="574"/>
      <c r="K9" s="571"/>
      <c r="L9" s="198"/>
      <c r="M9" s="572"/>
      <c r="N9" s="573"/>
    </row>
    <row r="10" spans="1:14" x14ac:dyDescent="0.25">
      <c r="A10" s="566">
        <v>7</v>
      </c>
      <c r="B10" s="27" t="s">
        <v>469</v>
      </c>
      <c r="C10" s="27" t="s">
        <v>462</v>
      </c>
      <c r="D10" s="567"/>
      <c r="E10" s="27"/>
      <c r="F10" s="27"/>
      <c r="G10" s="27"/>
      <c r="H10" s="27"/>
      <c r="I10" s="576"/>
      <c r="J10" s="564"/>
      <c r="K10" s="198"/>
      <c r="L10" s="198"/>
      <c r="M10" s="572"/>
      <c r="N10" s="573"/>
    </row>
    <row r="11" spans="1:14" x14ac:dyDescent="0.25">
      <c r="A11" s="566">
        <v>8</v>
      </c>
      <c r="B11" s="27" t="s">
        <v>470</v>
      </c>
      <c r="C11" s="27" t="s">
        <v>462</v>
      </c>
      <c r="D11" s="567"/>
      <c r="E11" s="27"/>
      <c r="F11" s="27"/>
      <c r="G11" s="27"/>
      <c r="H11" s="27"/>
      <c r="I11" s="576"/>
      <c r="J11" s="574"/>
      <c r="K11" s="198"/>
      <c r="L11" s="198"/>
      <c r="M11" s="572"/>
      <c r="N11" s="573"/>
    </row>
    <row r="12" spans="1:14" x14ac:dyDescent="0.25">
      <c r="A12" s="566">
        <v>9</v>
      </c>
      <c r="B12" s="27" t="s">
        <v>471</v>
      </c>
      <c r="C12" s="27" t="s">
        <v>462</v>
      </c>
      <c r="D12" s="567"/>
      <c r="E12" s="27"/>
      <c r="F12" s="27"/>
      <c r="G12" s="27"/>
      <c r="H12" s="27"/>
      <c r="I12" s="576"/>
      <c r="J12" s="574"/>
      <c r="K12" s="198"/>
      <c r="L12" s="571"/>
      <c r="M12" s="572"/>
      <c r="N12" s="573"/>
    </row>
    <row r="13" spans="1:14" x14ac:dyDescent="0.25">
      <c r="A13" s="566">
        <v>10</v>
      </c>
      <c r="B13" s="27" t="s">
        <v>472</v>
      </c>
      <c r="C13" s="27" t="s">
        <v>462</v>
      </c>
      <c r="D13" s="567"/>
      <c r="E13" s="27"/>
      <c r="F13" s="567"/>
      <c r="G13" s="27"/>
      <c r="H13" s="27"/>
      <c r="I13" s="576"/>
      <c r="J13" s="574"/>
      <c r="K13" s="198"/>
      <c r="L13" s="198"/>
      <c r="M13" s="572"/>
      <c r="N13" s="573"/>
    </row>
    <row r="14" spans="1:14" x14ac:dyDescent="0.25">
      <c r="A14" s="566">
        <v>11</v>
      </c>
      <c r="B14" s="27" t="s">
        <v>473</v>
      </c>
      <c r="C14" s="27" t="s">
        <v>462</v>
      </c>
      <c r="D14" s="567"/>
      <c r="E14" s="27"/>
      <c r="F14" s="27"/>
      <c r="G14" s="27"/>
      <c r="H14" s="27"/>
      <c r="I14" s="576"/>
      <c r="J14" s="574"/>
      <c r="K14" s="571"/>
      <c r="L14" s="571"/>
      <c r="M14" s="572"/>
      <c r="N14" s="573"/>
    </row>
    <row r="15" spans="1:14" x14ac:dyDescent="0.25">
      <c r="A15" s="566">
        <v>12</v>
      </c>
      <c r="B15" s="27" t="s">
        <v>474</v>
      </c>
      <c r="C15" s="27" t="s">
        <v>462</v>
      </c>
      <c r="D15" s="567"/>
      <c r="E15" s="27"/>
      <c r="F15" s="27"/>
      <c r="G15" s="27"/>
      <c r="H15" s="27"/>
      <c r="I15" s="576"/>
      <c r="J15" s="574"/>
      <c r="K15" s="571"/>
      <c r="L15" s="571"/>
      <c r="M15" s="572"/>
      <c r="N15" s="573"/>
    </row>
    <row r="16" spans="1:14" x14ac:dyDescent="0.25">
      <c r="A16" s="566">
        <v>13</v>
      </c>
      <c r="B16" s="27" t="s">
        <v>475</v>
      </c>
      <c r="C16" s="27" t="s">
        <v>462</v>
      </c>
      <c r="D16" s="567"/>
      <c r="E16" s="27"/>
      <c r="F16" s="27"/>
      <c r="G16" s="27"/>
      <c r="H16" s="27"/>
      <c r="I16" s="576"/>
      <c r="J16" s="574"/>
      <c r="K16" s="571"/>
      <c r="L16" s="571"/>
      <c r="M16" s="572"/>
      <c r="N16" s="573"/>
    </row>
    <row r="17" spans="1:14" x14ac:dyDescent="0.25">
      <c r="A17" s="566">
        <v>14</v>
      </c>
      <c r="B17" s="27" t="s">
        <v>476</v>
      </c>
      <c r="C17" s="27" t="s">
        <v>462</v>
      </c>
      <c r="D17" s="567"/>
      <c r="E17" s="27"/>
      <c r="F17" s="27"/>
      <c r="G17" s="27"/>
      <c r="H17" s="567"/>
      <c r="I17" s="576"/>
      <c r="J17" s="574"/>
      <c r="K17" s="571"/>
      <c r="L17" s="571"/>
      <c r="M17" s="572"/>
      <c r="N17" s="573"/>
    </row>
    <row r="18" spans="1:14" x14ac:dyDescent="0.25">
      <c r="A18" s="566">
        <v>15</v>
      </c>
      <c r="B18" s="27" t="s">
        <v>477</v>
      </c>
      <c r="C18" s="27" t="s">
        <v>462</v>
      </c>
      <c r="D18" s="567"/>
      <c r="E18" s="27"/>
      <c r="F18" s="27"/>
      <c r="G18" s="27"/>
      <c r="H18" s="567"/>
      <c r="I18" s="576"/>
      <c r="J18" s="574"/>
      <c r="K18" s="571"/>
      <c r="L18" s="571"/>
      <c r="M18" s="572"/>
      <c r="N18" s="573"/>
    </row>
    <row r="19" spans="1:14" x14ac:dyDescent="0.25">
      <c r="A19" s="566">
        <v>16</v>
      </c>
      <c r="B19" s="27" t="s">
        <v>478</v>
      </c>
      <c r="C19" s="27" t="s">
        <v>462</v>
      </c>
      <c r="D19" s="567"/>
      <c r="E19" s="27"/>
      <c r="F19" s="27"/>
      <c r="G19" s="27"/>
      <c r="H19" s="27"/>
      <c r="I19" s="576"/>
      <c r="J19" s="574"/>
      <c r="K19" s="571"/>
      <c r="L19" s="571"/>
      <c r="M19" s="572"/>
      <c r="N19" s="573"/>
    </row>
    <row r="20" spans="1:14" ht="30" x14ac:dyDescent="0.25">
      <c r="A20" s="566">
        <v>17</v>
      </c>
      <c r="B20" s="27" t="s">
        <v>479</v>
      </c>
      <c r="C20" s="27" t="s">
        <v>462</v>
      </c>
      <c r="D20" s="567" t="s">
        <v>480</v>
      </c>
      <c r="E20" s="27"/>
      <c r="F20" s="27"/>
      <c r="G20" s="27"/>
      <c r="H20" s="27"/>
      <c r="I20" s="576">
        <v>5000</v>
      </c>
      <c r="J20" s="574"/>
      <c r="K20" s="198"/>
      <c r="L20" s="198"/>
      <c r="M20" s="572"/>
      <c r="N20" s="573">
        <v>2013</v>
      </c>
    </row>
    <row r="21" spans="1:14" x14ac:dyDescent="0.25">
      <c r="A21" s="566">
        <v>18</v>
      </c>
      <c r="B21" s="27" t="s">
        <v>481</v>
      </c>
      <c r="C21" s="27" t="s">
        <v>462</v>
      </c>
      <c r="D21" s="567"/>
      <c r="E21" s="27"/>
      <c r="F21" s="27"/>
      <c r="G21" s="27"/>
      <c r="H21" s="27"/>
      <c r="I21" s="576"/>
      <c r="J21" s="574"/>
      <c r="K21" s="571"/>
      <c r="L21" s="198"/>
      <c r="M21" s="572"/>
      <c r="N21" s="573"/>
    </row>
    <row r="22" spans="1:14" x14ac:dyDescent="0.25">
      <c r="A22" s="566">
        <v>19</v>
      </c>
      <c r="B22" s="27" t="s">
        <v>482</v>
      </c>
      <c r="C22" s="27" t="s">
        <v>462</v>
      </c>
      <c r="D22" s="567"/>
      <c r="E22" s="27"/>
      <c r="F22" s="27"/>
      <c r="G22" s="27"/>
      <c r="H22" s="27"/>
      <c r="I22" s="576"/>
      <c r="J22" s="574"/>
      <c r="K22" s="571"/>
      <c r="L22" s="571"/>
      <c r="M22" s="572"/>
      <c r="N22" s="573"/>
    </row>
    <row r="23" spans="1:14" x14ac:dyDescent="0.25">
      <c r="A23" s="566">
        <v>20</v>
      </c>
      <c r="B23" s="27" t="s">
        <v>483</v>
      </c>
      <c r="C23" s="27" t="s">
        <v>462</v>
      </c>
      <c r="D23" s="567"/>
      <c r="E23" s="27"/>
      <c r="F23" s="27"/>
      <c r="G23" s="27"/>
      <c r="H23" s="27"/>
      <c r="I23" s="576"/>
      <c r="J23" s="574"/>
      <c r="K23" s="571"/>
      <c r="L23" s="198"/>
      <c r="M23" s="572"/>
      <c r="N23" s="573"/>
    </row>
    <row r="24" spans="1:14" x14ac:dyDescent="0.25">
      <c r="A24" s="566">
        <v>21</v>
      </c>
      <c r="B24" s="27" t="s">
        <v>484</v>
      </c>
      <c r="C24" s="27" t="s">
        <v>462</v>
      </c>
      <c r="D24" s="564"/>
      <c r="E24" s="27"/>
      <c r="F24" s="27"/>
      <c r="G24" s="27"/>
      <c r="H24" s="27"/>
      <c r="I24" s="576"/>
      <c r="J24" s="574"/>
      <c r="K24" s="571"/>
      <c r="L24" s="571"/>
      <c r="M24" s="572"/>
      <c r="N24" s="573"/>
    </row>
    <row r="25" spans="1:14" x14ac:dyDescent="0.25">
      <c r="A25" s="566">
        <v>22</v>
      </c>
      <c r="B25" s="27" t="s">
        <v>485</v>
      </c>
      <c r="C25" s="27" t="s">
        <v>462</v>
      </c>
      <c r="D25" s="567"/>
      <c r="E25" s="27"/>
      <c r="F25" s="27"/>
      <c r="G25" s="27"/>
      <c r="H25" s="27"/>
      <c r="I25" s="576"/>
      <c r="J25" s="574"/>
      <c r="K25" s="198"/>
      <c r="L25" s="571"/>
      <c r="M25" s="572"/>
      <c r="N25" s="573"/>
    </row>
    <row r="26" spans="1:14" ht="15.75" thickBot="1" x14ac:dyDescent="0.3">
      <c r="A26" s="577">
        <v>23</v>
      </c>
      <c r="B26" s="578" t="s">
        <v>486</v>
      </c>
      <c r="C26" s="578" t="s">
        <v>462</v>
      </c>
      <c r="D26" s="579"/>
      <c r="E26" s="578"/>
      <c r="F26" s="578"/>
      <c r="G26" s="578"/>
      <c r="H26" s="578"/>
      <c r="I26" s="580"/>
      <c r="J26" s="578"/>
      <c r="K26" s="581"/>
      <c r="L26" s="581"/>
      <c r="M26" s="582"/>
      <c r="N26" s="583"/>
    </row>
  </sheetData>
  <mergeCells count="14">
    <mergeCell ref="K2:K3"/>
    <mergeCell ref="L2:L3"/>
    <mergeCell ref="M2:M3"/>
    <mergeCell ref="N2:N3"/>
    <mergeCell ref="A1:K1"/>
    <mergeCell ref="L1:N1"/>
    <mergeCell ref="A2:A3"/>
    <mergeCell ref="B2:B3"/>
    <mergeCell ref="C2:C3"/>
    <mergeCell ref="D2:D3"/>
    <mergeCell ref="E2:E3"/>
    <mergeCell ref="F2:H3"/>
    <mergeCell ref="I2:I3"/>
    <mergeCell ref="J2:J3"/>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73"/>
  <sheetViews>
    <sheetView topLeftCell="A2" zoomScale="60" zoomScaleNormal="60" workbookViewId="0">
      <selection activeCell="U29" sqref="U29"/>
    </sheetView>
  </sheetViews>
  <sheetFormatPr defaultRowHeight="15" x14ac:dyDescent="0.25"/>
  <cols>
    <col min="1" max="2" width="9.140625" style="2"/>
    <col min="3" max="3" width="19.85546875" style="2" customWidth="1"/>
    <col min="4" max="4" width="12.28515625" style="2" customWidth="1"/>
    <col min="5" max="5" width="15" style="2" customWidth="1"/>
    <col min="6" max="6" width="9.140625" style="2"/>
    <col min="7" max="7" width="6.5703125" style="2" customWidth="1"/>
    <col min="8" max="8" width="9" style="2" customWidth="1"/>
    <col min="9" max="9" width="13.28515625" style="2" customWidth="1"/>
    <col min="10" max="10" width="12.28515625" style="2" customWidth="1"/>
    <col min="11" max="11" width="11.7109375" style="2" customWidth="1"/>
    <col min="12" max="12" width="10.5703125" style="2" customWidth="1"/>
    <col min="13" max="13" width="7.140625" style="2" customWidth="1"/>
    <col min="14" max="14" width="12.5703125" style="2" bestFit="1" customWidth="1"/>
    <col min="15" max="15" width="6.42578125" style="2" customWidth="1"/>
    <col min="16" max="16" width="6.28515625" style="2" customWidth="1"/>
    <col min="17" max="17" width="9.28515625" style="2" customWidth="1"/>
    <col min="18" max="16384" width="9.140625" style="2"/>
  </cols>
  <sheetData>
    <row r="1" spans="2:17" ht="15.75" thickBot="1" x14ac:dyDescent="0.3"/>
    <row r="2" spans="2:17" ht="45" customHeight="1" thickBot="1" x14ac:dyDescent="0.3">
      <c r="B2" s="858" t="s">
        <v>487</v>
      </c>
      <c r="C2" s="859"/>
      <c r="D2" s="859"/>
      <c r="E2" s="859"/>
      <c r="F2" s="859"/>
      <c r="G2" s="859"/>
      <c r="H2" s="859"/>
      <c r="I2" s="859"/>
      <c r="J2" s="859"/>
      <c r="K2" s="859"/>
      <c r="L2" s="859"/>
      <c r="M2" s="859"/>
      <c r="N2" s="859"/>
      <c r="O2" s="859"/>
      <c r="P2" s="859"/>
      <c r="Q2" s="860"/>
    </row>
    <row r="3" spans="2:17" x14ac:dyDescent="0.25">
      <c r="B3" s="861" t="s">
        <v>488</v>
      </c>
      <c r="C3" s="862"/>
      <c r="D3" s="862"/>
      <c r="E3" s="862"/>
      <c r="F3" s="862"/>
      <c r="G3" s="862"/>
      <c r="H3" s="862"/>
      <c r="I3" s="862"/>
      <c r="J3" s="862"/>
      <c r="K3" s="862"/>
      <c r="L3" s="862"/>
      <c r="M3" s="862"/>
      <c r="N3" s="862"/>
      <c r="O3" s="862"/>
      <c r="P3" s="862"/>
      <c r="Q3" s="863"/>
    </row>
    <row r="4" spans="2:17" x14ac:dyDescent="0.25">
      <c r="B4" s="191"/>
      <c r="C4" s="565"/>
      <c r="D4" s="565"/>
      <c r="E4" s="565"/>
      <c r="F4" s="565"/>
      <c r="G4" s="565"/>
      <c r="H4" s="565"/>
      <c r="I4" s="565"/>
      <c r="J4" s="565"/>
      <c r="K4" s="565"/>
      <c r="L4" s="565"/>
      <c r="M4" s="565"/>
      <c r="N4" s="565"/>
      <c r="O4" s="565"/>
      <c r="P4" s="565"/>
      <c r="Q4" s="192"/>
    </row>
    <row r="5" spans="2:17" x14ac:dyDescent="0.25">
      <c r="B5" s="191"/>
      <c r="C5" s="565"/>
      <c r="D5" s="565"/>
      <c r="E5" s="565"/>
      <c r="F5" s="565"/>
      <c r="G5" s="565"/>
      <c r="H5" s="565"/>
      <c r="I5" s="565"/>
      <c r="J5" s="565"/>
      <c r="K5" s="565"/>
      <c r="L5" s="565"/>
      <c r="M5" s="565"/>
      <c r="N5" s="565"/>
      <c r="O5" s="565"/>
      <c r="P5" s="565"/>
      <c r="Q5" s="192"/>
    </row>
    <row r="6" spans="2:17" x14ac:dyDescent="0.25">
      <c r="B6" s="191"/>
      <c r="C6" s="565"/>
      <c r="D6" s="565"/>
      <c r="E6" s="565"/>
      <c r="F6" s="565"/>
      <c r="G6" s="565"/>
      <c r="H6" s="565"/>
      <c r="I6" s="565"/>
      <c r="J6" s="565"/>
      <c r="K6" s="565"/>
      <c r="L6" s="565"/>
      <c r="M6" s="565"/>
      <c r="N6" s="565"/>
      <c r="O6" s="565"/>
      <c r="P6" s="565"/>
      <c r="Q6" s="192"/>
    </row>
    <row r="7" spans="2:17" x14ac:dyDescent="0.25">
      <c r="B7" s="191"/>
      <c r="C7" s="565"/>
      <c r="D7" s="565"/>
      <c r="E7" s="565"/>
      <c r="F7" s="565"/>
      <c r="G7" s="565"/>
      <c r="H7" s="565"/>
      <c r="I7" s="565"/>
      <c r="J7" s="565"/>
      <c r="K7" s="565"/>
      <c r="L7" s="565"/>
      <c r="M7" s="565"/>
      <c r="N7" s="565"/>
      <c r="O7" s="565"/>
      <c r="P7" s="565"/>
      <c r="Q7" s="192"/>
    </row>
    <row r="8" spans="2:17" ht="30" x14ac:dyDescent="0.25">
      <c r="B8" s="191"/>
      <c r="C8" s="584" t="s">
        <v>455</v>
      </c>
      <c r="D8" s="585" t="s">
        <v>489</v>
      </c>
      <c r="E8" s="586" t="s">
        <v>490</v>
      </c>
      <c r="F8" s="565"/>
      <c r="G8" s="565"/>
      <c r="H8" s="565"/>
      <c r="I8" s="565"/>
      <c r="J8" s="565"/>
      <c r="K8" s="565"/>
      <c r="L8" s="565"/>
      <c r="M8" s="565"/>
      <c r="N8" s="565"/>
      <c r="O8" s="565"/>
      <c r="P8" s="565"/>
      <c r="Q8" s="192"/>
    </row>
    <row r="9" spans="2:17" x14ac:dyDescent="0.25">
      <c r="B9" s="191"/>
      <c r="C9" s="587" t="s">
        <v>491</v>
      </c>
      <c r="D9" s="588"/>
      <c r="E9" s="589"/>
      <c r="F9" s="565"/>
      <c r="G9" s="565"/>
      <c r="H9" s="565"/>
      <c r="I9" s="565"/>
      <c r="J9" s="565"/>
      <c r="K9" s="565"/>
      <c r="L9" s="565"/>
      <c r="M9" s="565"/>
      <c r="N9" s="565"/>
      <c r="O9" s="565"/>
      <c r="P9" s="565"/>
      <c r="Q9" s="192"/>
    </row>
    <row r="10" spans="2:17" x14ac:dyDescent="0.25">
      <c r="B10" s="191"/>
      <c r="C10" s="590" t="s">
        <v>492</v>
      </c>
      <c r="D10" s="591"/>
      <c r="E10" s="592"/>
      <c r="F10" s="565"/>
      <c r="G10" s="565"/>
      <c r="H10" s="565"/>
      <c r="I10" s="565"/>
      <c r="J10" s="565"/>
      <c r="K10" s="565"/>
      <c r="L10" s="565"/>
      <c r="M10" s="565"/>
      <c r="N10" s="565"/>
      <c r="O10" s="565"/>
      <c r="P10" s="565"/>
      <c r="Q10" s="192"/>
    </row>
    <row r="11" spans="2:17" x14ac:dyDescent="0.25">
      <c r="B11" s="191"/>
      <c r="C11" s="590" t="s">
        <v>493</v>
      </c>
      <c r="D11" s="591"/>
      <c r="E11" s="592"/>
      <c r="F11" s="565"/>
      <c r="G11" s="565"/>
      <c r="H11" s="565"/>
      <c r="I11" s="565"/>
      <c r="J11" s="565"/>
      <c r="K11" s="565"/>
      <c r="L11" s="565"/>
      <c r="M11" s="565"/>
      <c r="N11" s="565"/>
      <c r="O11" s="565"/>
      <c r="P11" s="565"/>
      <c r="Q11" s="192"/>
    </row>
    <row r="12" spans="2:17" x14ac:dyDescent="0.25">
      <c r="B12" s="191"/>
      <c r="C12" s="593" t="s">
        <v>494</v>
      </c>
      <c r="D12" s="594"/>
      <c r="E12" s="595"/>
      <c r="F12" s="565"/>
      <c r="G12" s="565"/>
      <c r="H12" s="565"/>
      <c r="I12" s="565"/>
      <c r="J12" s="565"/>
      <c r="K12" s="565"/>
      <c r="L12" s="565"/>
      <c r="M12" s="565"/>
      <c r="N12" s="565"/>
      <c r="O12" s="565"/>
      <c r="P12" s="565"/>
      <c r="Q12" s="192"/>
    </row>
    <row r="13" spans="2:17" x14ac:dyDescent="0.25">
      <c r="B13" s="191"/>
      <c r="C13" s="565"/>
      <c r="D13" s="565"/>
      <c r="E13" s="565"/>
      <c r="F13" s="565"/>
      <c r="G13" s="565"/>
      <c r="H13" s="565"/>
      <c r="I13" s="565"/>
      <c r="J13" s="565"/>
      <c r="K13" s="565"/>
      <c r="L13" s="565"/>
      <c r="M13" s="565"/>
      <c r="N13" s="565"/>
      <c r="O13" s="565"/>
      <c r="P13" s="565"/>
      <c r="Q13" s="192"/>
    </row>
    <row r="14" spans="2:17" x14ac:dyDescent="0.25">
      <c r="B14" s="191"/>
      <c r="C14" s="565"/>
      <c r="D14" s="565"/>
      <c r="E14" s="565"/>
      <c r="F14" s="565"/>
      <c r="G14" s="565"/>
      <c r="H14" s="565"/>
      <c r="I14" s="565"/>
      <c r="J14" s="565"/>
      <c r="K14" s="565"/>
      <c r="L14" s="565"/>
      <c r="M14" s="565"/>
      <c r="N14" s="565"/>
      <c r="O14" s="565"/>
      <c r="P14" s="565"/>
      <c r="Q14" s="192"/>
    </row>
    <row r="15" spans="2:17" x14ac:dyDescent="0.25">
      <c r="B15" s="191"/>
      <c r="C15" s="565"/>
      <c r="D15" s="565"/>
      <c r="E15" s="565"/>
      <c r="F15" s="565"/>
      <c r="G15" s="565"/>
      <c r="H15" s="565"/>
      <c r="I15" s="565"/>
      <c r="J15" s="565"/>
      <c r="K15" s="565"/>
      <c r="L15" s="565"/>
      <c r="M15" s="565"/>
      <c r="N15" s="565"/>
      <c r="O15" s="565"/>
      <c r="P15" s="565"/>
      <c r="Q15" s="192"/>
    </row>
    <row r="16" spans="2:17" x14ac:dyDescent="0.25">
      <c r="B16" s="191"/>
      <c r="C16" s="565"/>
      <c r="D16" s="565"/>
      <c r="E16" s="565"/>
      <c r="F16" s="565"/>
      <c r="G16" s="565"/>
      <c r="H16" s="565"/>
      <c r="I16" s="565"/>
      <c r="J16" s="565"/>
      <c r="K16" s="565"/>
      <c r="L16" s="565"/>
      <c r="M16" s="565"/>
      <c r="N16" s="565"/>
      <c r="O16" s="565"/>
      <c r="P16" s="565"/>
      <c r="Q16" s="192"/>
    </row>
    <row r="17" spans="2:17" x14ac:dyDescent="0.25">
      <c r="B17" s="191"/>
      <c r="C17" s="565"/>
      <c r="D17" s="565"/>
      <c r="E17" s="565"/>
      <c r="F17" s="565"/>
      <c r="G17" s="565"/>
      <c r="H17" s="565"/>
      <c r="I17" s="565"/>
      <c r="J17" s="565"/>
      <c r="K17" s="565"/>
      <c r="L17" s="565"/>
      <c r="M17" s="565"/>
      <c r="N17" s="565"/>
      <c r="O17" s="565"/>
      <c r="P17" s="565"/>
      <c r="Q17" s="192"/>
    </row>
    <row r="18" spans="2:17" x14ac:dyDescent="0.25">
      <c r="B18" s="191"/>
      <c r="C18" s="565"/>
      <c r="D18" s="565"/>
      <c r="E18" s="565"/>
      <c r="F18" s="565"/>
      <c r="G18" s="565"/>
      <c r="H18" s="565"/>
      <c r="I18" s="565"/>
      <c r="J18" s="565"/>
      <c r="K18" s="565"/>
      <c r="L18" s="565"/>
      <c r="M18" s="565"/>
      <c r="N18" s="565"/>
      <c r="O18" s="565"/>
      <c r="P18" s="565"/>
      <c r="Q18" s="192"/>
    </row>
    <row r="19" spans="2:17" x14ac:dyDescent="0.25">
      <c r="B19" s="191"/>
      <c r="C19" s="565"/>
      <c r="D19" s="565"/>
      <c r="E19" s="565"/>
      <c r="F19" s="565"/>
      <c r="G19" s="565"/>
      <c r="H19" s="565"/>
      <c r="I19" s="565"/>
      <c r="J19" s="565"/>
      <c r="K19" s="565"/>
      <c r="L19" s="565"/>
      <c r="M19" s="565"/>
      <c r="N19" s="565"/>
      <c r="O19" s="565"/>
      <c r="P19" s="565"/>
      <c r="Q19" s="192"/>
    </row>
    <row r="20" spans="2:17" x14ac:dyDescent="0.25">
      <c r="B20" s="191"/>
      <c r="C20" s="565"/>
      <c r="D20" s="565"/>
      <c r="E20" s="565"/>
      <c r="F20" s="565"/>
      <c r="G20" s="565"/>
      <c r="H20" s="565"/>
      <c r="I20" s="565"/>
      <c r="J20" s="565"/>
      <c r="K20" s="565"/>
      <c r="L20" s="565"/>
      <c r="M20" s="565"/>
      <c r="N20" s="565"/>
      <c r="O20" s="565"/>
      <c r="P20" s="565"/>
      <c r="Q20" s="192"/>
    </row>
    <row r="21" spans="2:17" x14ac:dyDescent="0.25">
      <c r="B21" s="191"/>
      <c r="C21" s="565"/>
      <c r="D21" s="565"/>
      <c r="E21" s="565"/>
      <c r="F21" s="565"/>
      <c r="G21" s="565"/>
      <c r="H21" s="565"/>
      <c r="I21" s="565"/>
      <c r="J21" s="565"/>
      <c r="K21" s="565"/>
      <c r="L21" s="565"/>
      <c r="M21" s="565"/>
      <c r="N21" s="565"/>
      <c r="O21" s="565"/>
      <c r="P21" s="565"/>
      <c r="Q21" s="192"/>
    </row>
    <row r="22" spans="2:17" x14ac:dyDescent="0.25">
      <c r="B22" s="191"/>
      <c r="C22" s="565"/>
      <c r="D22" s="565"/>
      <c r="E22" s="565"/>
      <c r="F22" s="565"/>
      <c r="G22" s="565"/>
      <c r="H22" s="565"/>
      <c r="I22" s="565"/>
      <c r="J22" s="565"/>
      <c r="K22" s="565"/>
      <c r="L22" s="565"/>
      <c r="M22" s="565"/>
      <c r="N22" s="565"/>
      <c r="O22" s="565"/>
      <c r="P22" s="565"/>
      <c r="Q22" s="192"/>
    </row>
    <row r="23" spans="2:17" x14ac:dyDescent="0.25">
      <c r="B23" s="191"/>
      <c r="C23" s="565"/>
      <c r="D23" s="565"/>
      <c r="E23" s="565"/>
      <c r="F23" s="565"/>
      <c r="G23" s="565"/>
      <c r="H23" s="565"/>
      <c r="I23" s="565"/>
      <c r="J23" s="565"/>
      <c r="K23" s="565"/>
      <c r="L23" s="565"/>
      <c r="M23" s="565"/>
      <c r="N23" s="565"/>
      <c r="O23" s="565"/>
      <c r="P23" s="565"/>
      <c r="Q23" s="192"/>
    </row>
    <row r="24" spans="2:17" x14ac:dyDescent="0.25">
      <c r="B24" s="191"/>
      <c r="C24" s="565"/>
      <c r="D24" s="565"/>
      <c r="E24" s="565"/>
      <c r="F24" s="565"/>
      <c r="G24" s="565"/>
      <c r="H24" s="565"/>
      <c r="I24" s="565"/>
      <c r="J24" s="565"/>
      <c r="K24" s="565"/>
      <c r="L24" s="565"/>
      <c r="M24" s="565"/>
      <c r="N24" s="565"/>
      <c r="O24" s="565"/>
      <c r="P24" s="565"/>
      <c r="Q24" s="192"/>
    </row>
    <row r="25" spans="2:17" ht="30" x14ac:dyDescent="0.25">
      <c r="B25" s="191"/>
      <c r="C25" s="584" t="s">
        <v>495</v>
      </c>
      <c r="D25" s="596" t="s">
        <v>489</v>
      </c>
      <c r="E25" s="597" t="s">
        <v>490</v>
      </c>
      <c r="F25" s="565"/>
      <c r="G25" s="565"/>
      <c r="H25" s="565"/>
      <c r="I25" s="565"/>
      <c r="J25" s="565"/>
      <c r="K25" s="565"/>
      <c r="L25" s="565"/>
      <c r="M25" s="565"/>
      <c r="N25" s="565"/>
      <c r="O25" s="565"/>
      <c r="P25" s="565"/>
      <c r="Q25" s="192"/>
    </row>
    <row r="26" spans="2:17" x14ac:dyDescent="0.25">
      <c r="B26" s="191"/>
      <c r="C26" s="587" t="s">
        <v>496</v>
      </c>
      <c r="D26" s="588"/>
      <c r="E26" s="589"/>
      <c r="F26" s="565"/>
      <c r="G26" s="565"/>
      <c r="H26" s="565"/>
      <c r="I26" s="565"/>
      <c r="J26" s="565"/>
      <c r="K26" s="565"/>
      <c r="L26" s="565"/>
      <c r="M26" s="565"/>
      <c r="N26" s="565"/>
      <c r="O26" s="565"/>
      <c r="P26" s="565"/>
      <c r="Q26" s="192"/>
    </row>
    <row r="27" spans="2:17" x14ac:dyDescent="0.25">
      <c r="B27" s="191"/>
      <c r="C27" s="590" t="s">
        <v>497</v>
      </c>
      <c r="D27" s="591"/>
      <c r="E27" s="592"/>
      <c r="F27" s="565"/>
      <c r="G27" s="565"/>
      <c r="H27" s="565"/>
      <c r="I27" s="565"/>
      <c r="J27" s="565"/>
      <c r="K27" s="565"/>
      <c r="L27" s="565"/>
      <c r="M27" s="565"/>
      <c r="N27" s="565"/>
      <c r="O27" s="565"/>
      <c r="P27" s="565"/>
      <c r="Q27" s="192"/>
    </row>
    <row r="28" spans="2:17" x14ac:dyDescent="0.25">
      <c r="B28" s="191"/>
      <c r="C28" s="590" t="s">
        <v>498</v>
      </c>
      <c r="D28" s="591"/>
      <c r="E28" s="592"/>
      <c r="F28" s="565"/>
      <c r="G28" s="565"/>
      <c r="H28" s="565"/>
      <c r="I28" s="565"/>
      <c r="J28" s="565"/>
      <c r="K28" s="565"/>
      <c r="L28" s="565"/>
      <c r="M28" s="565"/>
      <c r="N28" s="565"/>
      <c r="O28" s="565"/>
      <c r="P28" s="565"/>
      <c r="Q28" s="192"/>
    </row>
    <row r="29" spans="2:17" x14ac:dyDescent="0.25">
      <c r="B29" s="191"/>
      <c r="C29" s="593" t="s">
        <v>499</v>
      </c>
      <c r="D29" s="594"/>
      <c r="E29" s="595"/>
      <c r="F29" s="565"/>
      <c r="G29" s="565"/>
      <c r="H29" s="565"/>
      <c r="I29" s="565"/>
      <c r="J29" s="565"/>
      <c r="K29" s="565"/>
      <c r="L29" s="565"/>
      <c r="M29" s="565"/>
      <c r="N29" s="565"/>
      <c r="O29" s="565"/>
      <c r="P29" s="565"/>
      <c r="Q29" s="192"/>
    </row>
    <row r="30" spans="2:17" x14ac:dyDescent="0.25">
      <c r="B30" s="191"/>
      <c r="C30" s="565"/>
      <c r="D30" s="565"/>
      <c r="E30" s="565"/>
      <c r="F30" s="565"/>
      <c r="G30" s="565"/>
      <c r="H30" s="565"/>
      <c r="I30" s="565"/>
      <c r="J30" s="565"/>
      <c r="K30" s="565"/>
      <c r="L30" s="565"/>
      <c r="M30" s="565"/>
      <c r="N30" s="565"/>
      <c r="O30" s="565"/>
      <c r="P30" s="565"/>
      <c r="Q30" s="192"/>
    </row>
    <row r="31" spans="2:17" x14ac:dyDescent="0.25">
      <c r="B31" s="191"/>
      <c r="C31" s="565"/>
      <c r="D31" s="565"/>
      <c r="E31" s="565"/>
      <c r="F31" s="565"/>
      <c r="G31" s="565"/>
      <c r="H31" s="565"/>
      <c r="I31" s="565"/>
      <c r="J31" s="565"/>
      <c r="K31" s="565"/>
      <c r="L31" s="565"/>
      <c r="M31" s="565"/>
      <c r="N31" s="565"/>
      <c r="O31" s="565"/>
      <c r="P31" s="565"/>
      <c r="Q31" s="192"/>
    </row>
    <row r="32" spans="2:17" x14ac:dyDescent="0.25">
      <c r="B32" s="191"/>
      <c r="C32" s="565"/>
      <c r="D32" s="565"/>
      <c r="E32" s="565"/>
      <c r="F32" s="565"/>
      <c r="G32" s="565"/>
      <c r="H32" s="565"/>
      <c r="I32" s="565"/>
      <c r="J32" s="565"/>
      <c r="K32" s="565"/>
      <c r="L32" s="565"/>
      <c r="M32" s="565"/>
      <c r="N32" s="565"/>
      <c r="O32" s="565"/>
      <c r="P32" s="565"/>
      <c r="Q32" s="192"/>
    </row>
    <row r="33" spans="2:17" x14ac:dyDescent="0.25">
      <c r="B33" s="191"/>
      <c r="C33" s="565"/>
      <c r="D33" s="565"/>
      <c r="E33" s="565"/>
      <c r="F33" s="565"/>
      <c r="G33" s="565"/>
      <c r="H33" s="565"/>
      <c r="I33" s="565"/>
      <c r="J33" s="565"/>
      <c r="K33" s="565"/>
      <c r="L33" s="565"/>
      <c r="M33" s="565"/>
      <c r="N33" s="565"/>
      <c r="O33" s="565"/>
      <c r="P33" s="565"/>
      <c r="Q33" s="192"/>
    </row>
    <row r="34" spans="2:17" x14ac:dyDescent="0.25">
      <c r="B34" s="191"/>
      <c r="C34" s="565"/>
      <c r="D34" s="565"/>
      <c r="E34" s="565"/>
      <c r="F34" s="565"/>
      <c r="G34" s="565"/>
      <c r="H34" s="565"/>
      <c r="I34" s="565"/>
      <c r="J34" s="565"/>
      <c r="K34" s="565"/>
      <c r="L34" s="565"/>
      <c r="M34" s="565"/>
      <c r="N34" s="565"/>
      <c r="O34" s="565"/>
      <c r="P34" s="565"/>
      <c r="Q34" s="192"/>
    </row>
    <row r="35" spans="2:17" x14ac:dyDescent="0.25">
      <c r="B35" s="191"/>
      <c r="C35" s="565"/>
      <c r="D35" s="565"/>
      <c r="E35" s="565"/>
      <c r="F35" s="565"/>
      <c r="G35" s="565"/>
      <c r="H35" s="565"/>
      <c r="I35" s="565"/>
      <c r="J35" s="565"/>
      <c r="K35" s="565"/>
      <c r="L35" s="565"/>
      <c r="M35" s="565"/>
      <c r="N35" s="565"/>
      <c r="O35" s="565"/>
      <c r="P35" s="565"/>
      <c r="Q35" s="192"/>
    </row>
    <row r="36" spans="2:17" x14ac:dyDescent="0.25">
      <c r="B36" s="191"/>
      <c r="C36" s="565"/>
      <c r="D36" s="565"/>
      <c r="E36" s="565"/>
      <c r="F36" s="565"/>
      <c r="G36" s="565"/>
      <c r="H36" s="565"/>
      <c r="I36" s="565"/>
      <c r="J36" s="565"/>
      <c r="K36" s="565"/>
      <c r="L36" s="565"/>
      <c r="M36" s="565"/>
      <c r="N36" s="565"/>
      <c r="O36" s="565"/>
      <c r="P36" s="565"/>
      <c r="Q36" s="192"/>
    </row>
    <row r="37" spans="2:17" x14ac:dyDescent="0.25">
      <c r="B37" s="191"/>
      <c r="C37" s="565"/>
      <c r="D37" s="565"/>
      <c r="E37" s="565"/>
      <c r="F37" s="565"/>
      <c r="G37" s="565"/>
      <c r="H37" s="565"/>
      <c r="I37" s="565"/>
      <c r="J37" s="565"/>
      <c r="K37" s="565"/>
      <c r="L37" s="565"/>
      <c r="M37" s="565"/>
      <c r="N37" s="565"/>
      <c r="O37" s="565"/>
      <c r="P37" s="565"/>
      <c r="Q37" s="192"/>
    </row>
    <row r="38" spans="2:17" x14ac:dyDescent="0.25">
      <c r="B38" s="861" t="s">
        <v>500</v>
      </c>
      <c r="C38" s="862"/>
      <c r="D38" s="862"/>
      <c r="E38" s="862"/>
      <c r="F38" s="862"/>
      <c r="G38" s="862"/>
      <c r="H38" s="862"/>
      <c r="I38" s="862"/>
      <c r="J38" s="862"/>
      <c r="K38" s="862"/>
      <c r="L38" s="862"/>
      <c r="M38" s="862"/>
      <c r="N38" s="862"/>
      <c r="O38" s="862"/>
      <c r="P38" s="862"/>
      <c r="Q38" s="863"/>
    </row>
    <row r="39" spans="2:17" x14ac:dyDescent="0.25">
      <c r="B39" s="191"/>
      <c r="C39" s="565"/>
      <c r="D39" s="565"/>
      <c r="E39" s="565"/>
      <c r="F39" s="565"/>
      <c r="G39" s="565"/>
      <c r="H39" s="565"/>
      <c r="I39" s="565"/>
      <c r="J39" s="565"/>
      <c r="K39" s="565"/>
      <c r="L39" s="565"/>
      <c r="M39" s="565"/>
      <c r="N39" s="565"/>
      <c r="O39" s="565"/>
      <c r="P39" s="565"/>
      <c r="Q39" s="192"/>
    </row>
    <row r="40" spans="2:17" ht="29.25" customHeight="1" x14ac:dyDescent="0.25">
      <c r="B40" s="191"/>
      <c r="C40" s="565"/>
      <c r="D40" s="565"/>
      <c r="E40" s="565"/>
      <c r="F40" s="565"/>
      <c r="G40" s="565"/>
      <c r="H40" s="565"/>
      <c r="I40" s="565"/>
      <c r="J40" s="565"/>
      <c r="K40" s="864" t="s">
        <v>501</v>
      </c>
      <c r="L40" s="865"/>
      <c r="M40" s="865"/>
      <c r="N40" s="598" t="s">
        <v>502</v>
      </c>
      <c r="O40" s="866"/>
      <c r="P40" s="867"/>
      <c r="Q40" s="599"/>
    </row>
    <row r="41" spans="2:17" x14ac:dyDescent="0.25">
      <c r="B41" s="191"/>
      <c r="C41" s="565"/>
      <c r="D41" s="565"/>
      <c r="E41" s="565"/>
      <c r="F41" s="565"/>
      <c r="G41" s="565"/>
      <c r="H41" s="565"/>
      <c r="I41" s="565"/>
      <c r="J41" s="565"/>
      <c r="K41" s="600"/>
      <c r="L41" s="601"/>
      <c r="M41" s="602"/>
      <c r="N41" s="588"/>
      <c r="O41" s="852"/>
      <c r="P41" s="853"/>
      <c r="Q41" s="603"/>
    </row>
    <row r="42" spans="2:17" x14ac:dyDescent="0.25">
      <c r="B42" s="191"/>
      <c r="C42" s="565"/>
      <c r="D42" s="565"/>
      <c r="E42" s="565"/>
      <c r="F42" s="565"/>
      <c r="G42" s="565"/>
      <c r="H42" s="565"/>
      <c r="I42" s="565"/>
      <c r="J42" s="565"/>
      <c r="K42" s="604"/>
      <c r="L42" s="605"/>
      <c r="M42" s="606"/>
      <c r="N42" s="591"/>
      <c r="O42" s="852"/>
      <c r="P42" s="853"/>
      <c r="Q42" s="603"/>
    </row>
    <row r="43" spans="2:17" x14ac:dyDescent="0.25">
      <c r="B43" s="191"/>
      <c r="C43" s="565"/>
      <c r="D43" s="565"/>
      <c r="E43" s="565"/>
      <c r="F43" s="565"/>
      <c r="G43" s="565"/>
      <c r="H43" s="565"/>
      <c r="I43" s="565"/>
      <c r="J43" s="565"/>
      <c r="K43" s="604"/>
      <c r="L43" s="605"/>
      <c r="M43" s="606"/>
      <c r="N43" s="591"/>
      <c r="O43" s="852"/>
      <c r="P43" s="853"/>
      <c r="Q43" s="603"/>
    </row>
    <row r="44" spans="2:17" x14ac:dyDescent="0.25">
      <c r="B44" s="191"/>
      <c r="C44" s="565"/>
      <c r="D44" s="565"/>
      <c r="E44" s="565"/>
      <c r="F44" s="565"/>
      <c r="G44" s="565"/>
      <c r="H44" s="565"/>
      <c r="I44" s="565"/>
      <c r="J44" s="565"/>
      <c r="K44" s="604"/>
      <c r="L44" s="605"/>
      <c r="M44" s="606"/>
      <c r="N44" s="591"/>
      <c r="O44" s="852"/>
      <c r="P44" s="853"/>
      <c r="Q44" s="603"/>
    </row>
    <row r="45" spans="2:17" x14ac:dyDescent="0.25">
      <c r="B45" s="191"/>
      <c r="C45" s="565"/>
      <c r="D45" s="565"/>
      <c r="E45" s="565"/>
      <c r="F45" s="565"/>
      <c r="G45" s="565"/>
      <c r="H45" s="565"/>
      <c r="I45" s="565"/>
      <c r="J45" s="565"/>
      <c r="K45" s="607"/>
      <c r="L45" s="608"/>
      <c r="M45" s="609"/>
      <c r="N45" s="591"/>
      <c r="O45" s="852"/>
      <c r="P45" s="853"/>
      <c r="Q45" s="603"/>
    </row>
    <row r="46" spans="2:17" x14ac:dyDescent="0.25">
      <c r="B46" s="191"/>
      <c r="C46" s="565"/>
      <c r="D46" s="565"/>
      <c r="E46" s="565"/>
      <c r="F46" s="565"/>
      <c r="G46" s="565"/>
      <c r="H46" s="565"/>
      <c r="I46" s="565"/>
      <c r="J46" s="565"/>
      <c r="K46" s="610" t="s">
        <v>503</v>
      </c>
      <c r="L46" s="611"/>
      <c r="M46" s="612"/>
      <c r="N46" s="613">
        <f>SUM(N41:N45)</f>
        <v>0</v>
      </c>
      <c r="O46" s="284"/>
      <c r="P46" s="284"/>
      <c r="Q46" s="614"/>
    </row>
    <row r="47" spans="2:17" x14ac:dyDescent="0.25">
      <c r="B47" s="191"/>
      <c r="C47" s="565"/>
      <c r="D47" s="565"/>
      <c r="E47" s="565"/>
      <c r="F47" s="565"/>
      <c r="G47" s="565"/>
      <c r="H47" s="565"/>
      <c r="I47" s="565"/>
      <c r="J47" s="565"/>
      <c r="K47" s="565"/>
      <c r="L47" s="565"/>
      <c r="M47" s="565"/>
      <c r="N47" s="565"/>
      <c r="O47" s="565"/>
      <c r="P47" s="565"/>
      <c r="Q47" s="192"/>
    </row>
    <row r="48" spans="2:17" x14ac:dyDescent="0.25">
      <c r="B48" s="191"/>
      <c r="C48" s="565"/>
      <c r="D48" s="565"/>
      <c r="E48" s="565"/>
      <c r="F48" s="565"/>
      <c r="G48" s="565"/>
      <c r="H48" s="565"/>
      <c r="I48" s="565"/>
      <c r="J48" s="565"/>
      <c r="K48" s="565"/>
      <c r="L48" s="565"/>
      <c r="M48" s="565"/>
      <c r="N48" s="565"/>
      <c r="O48" s="565"/>
      <c r="P48" s="565"/>
      <c r="Q48" s="192"/>
    </row>
    <row r="49" spans="2:17" x14ac:dyDescent="0.25">
      <c r="B49" s="191"/>
      <c r="C49" s="565"/>
      <c r="D49" s="565"/>
      <c r="E49" s="565"/>
      <c r="F49" s="565"/>
      <c r="G49" s="565"/>
      <c r="H49" s="565"/>
      <c r="I49" s="565"/>
      <c r="J49" s="565"/>
      <c r="K49" s="565"/>
      <c r="L49" s="565"/>
      <c r="M49" s="565"/>
      <c r="N49" s="565"/>
      <c r="O49" s="565"/>
      <c r="P49" s="565"/>
      <c r="Q49" s="192"/>
    </row>
    <row r="50" spans="2:17" x14ac:dyDescent="0.25">
      <c r="B50" s="191"/>
      <c r="C50" s="565"/>
      <c r="D50" s="565"/>
      <c r="E50" s="565"/>
      <c r="F50" s="565"/>
      <c r="G50" s="565"/>
      <c r="H50" s="565"/>
      <c r="I50" s="565"/>
      <c r="J50" s="565"/>
      <c r="K50" s="565"/>
      <c r="L50" s="565"/>
      <c r="M50" s="565"/>
      <c r="N50" s="565"/>
      <c r="O50" s="565"/>
      <c r="P50" s="565"/>
      <c r="Q50" s="192"/>
    </row>
    <row r="51" spans="2:17" x14ac:dyDescent="0.25">
      <c r="B51" s="191"/>
      <c r="C51" s="565"/>
      <c r="D51" s="565"/>
      <c r="E51" s="565"/>
      <c r="F51" s="565"/>
      <c r="G51" s="565"/>
      <c r="H51" s="565"/>
      <c r="I51" s="565"/>
      <c r="J51" s="565"/>
      <c r="K51" s="565"/>
      <c r="L51" s="565"/>
      <c r="M51" s="565"/>
      <c r="N51" s="565"/>
      <c r="O51" s="565"/>
      <c r="P51" s="565"/>
      <c r="Q51" s="192"/>
    </row>
    <row r="52" spans="2:17" x14ac:dyDescent="0.25">
      <c r="B52" s="191"/>
      <c r="C52" s="565"/>
      <c r="D52" s="565"/>
      <c r="E52" s="565"/>
      <c r="F52" s="565"/>
      <c r="G52" s="565"/>
      <c r="H52" s="565"/>
      <c r="I52" s="565"/>
      <c r="J52" s="565"/>
      <c r="K52" s="565"/>
      <c r="L52" s="565"/>
      <c r="M52" s="565"/>
      <c r="N52" s="565"/>
      <c r="O52" s="565"/>
      <c r="P52" s="565"/>
      <c r="Q52" s="192"/>
    </row>
    <row r="53" spans="2:17" x14ac:dyDescent="0.25">
      <c r="B53" s="191"/>
      <c r="C53" s="565"/>
      <c r="D53" s="565"/>
      <c r="E53" s="565"/>
      <c r="F53" s="565"/>
      <c r="G53" s="565"/>
      <c r="H53" s="565"/>
      <c r="I53" s="565"/>
      <c r="J53" s="565"/>
      <c r="K53" s="565"/>
      <c r="L53" s="565"/>
      <c r="M53" s="565"/>
      <c r="N53" s="565"/>
      <c r="O53" s="565"/>
      <c r="P53" s="565"/>
      <c r="Q53" s="192"/>
    </row>
    <row r="54" spans="2:17" x14ac:dyDescent="0.25">
      <c r="B54" s="191"/>
      <c r="C54" s="565"/>
      <c r="D54" s="565"/>
      <c r="E54" s="565"/>
      <c r="F54" s="565"/>
      <c r="G54" s="565"/>
      <c r="H54" s="565"/>
      <c r="I54" s="565"/>
      <c r="J54" s="565"/>
      <c r="K54" s="565"/>
      <c r="L54" s="565"/>
      <c r="M54" s="565"/>
      <c r="N54" s="565"/>
      <c r="O54" s="565"/>
      <c r="P54" s="565"/>
      <c r="Q54" s="192"/>
    </row>
    <row r="55" spans="2:17" x14ac:dyDescent="0.25">
      <c r="B55" s="191"/>
      <c r="C55" s="565"/>
      <c r="D55" s="565"/>
      <c r="E55" s="565"/>
      <c r="F55" s="565"/>
      <c r="G55" s="565"/>
      <c r="H55" s="565"/>
      <c r="I55" s="565"/>
      <c r="J55" s="565"/>
      <c r="K55" s="565"/>
      <c r="L55" s="565"/>
      <c r="M55" s="565"/>
      <c r="N55" s="565"/>
      <c r="O55" s="565"/>
      <c r="P55" s="565"/>
      <c r="Q55" s="192"/>
    </row>
    <row r="56" spans="2:17" x14ac:dyDescent="0.25">
      <c r="B56" s="191"/>
      <c r="C56" s="565"/>
      <c r="D56" s="565"/>
      <c r="E56" s="565"/>
      <c r="F56" s="565"/>
      <c r="G56" s="565"/>
      <c r="H56" s="565"/>
      <c r="I56" s="565"/>
      <c r="J56" s="565"/>
      <c r="K56" s="565"/>
      <c r="L56" s="565"/>
      <c r="M56" s="565"/>
      <c r="N56" s="565"/>
      <c r="O56" s="565"/>
      <c r="P56" s="565"/>
      <c r="Q56" s="192"/>
    </row>
    <row r="57" spans="2:17" x14ac:dyDescent="0.25">
      <c r="B57" s="191"/>
      <c r="C57" s="565"/>
      <c r="D57" s="565"/>
      <c r="E57" s="565"/>
      <c r="F57" s="565"/>
      <c r="G57" s="565"/>
      <c r="H57" s="565"/>
      <c r="I57" s="565"/>
      <c r="J57" s="565"/>
      <c r="K57" s="565"/>
      <c r="L57" s="565"/>
      <c r="M57" s="565"/>
      <c r="N57" s="565"/>
      <c r="O57" s="565"/>
      <c r="P57" s="565"/>
      <c r="Q57" s="192"/>
    </row>
    <row r="58" spans="2:17" x14ac:dyDescent="0.25">
      <c r="B58" s="191"/>
      <c r="C58" s="565"/>
      <c r="D58" s="565"/>
      <c r="E58" s="565"/>
      <c r="F58" s="565"/>
      <c r="G58" s="565"/>
      <c r="H58" s="565"/>
      <c r="I58" s="565"/>
      <c r="J58" s="565"/>
      <c r="K58" s="565"/>
      <c r="L58" s="565"/>
      <c r="M58" s="565"/>
      <c r="N58" s="565"/>
      <c r="O58" s="565"/>
      <c r="P58" s="565"/>
      <c r="Q58" s="192"/>
    </row>
    <row r="59" spans="2:17" x14ac:dyDescent="0.25">
      <c r="B59" s="191"/>
      <c r="C59" s="565"/>
      <c r="D59" s="565"/>
      <c r="E59" s="565"/>
      <c r="F59" s="565"/>
      <c r="G59" s="565"/>
      <c r="H59" s="565"/>
      <c r="I59" s="565"/>
      <c r="J59" s="565"/>
      <c r="K59" s="854" t="s">
        <v>453</v>
      </c>
      <c r="L59" s="855"/>
      <c r="M59" s="855"/>
      <c r="N59" s="596" t="s">
        <v>502</v>
      </c>
      <c r="O59" s="856"/>
      <c r="P59" s="654"/>
      <c r="Q59" s="857"/>
    </row>
    <row r="60" spans="2:17" x14ac:dyDescent="0.25">
      <c r="B60" s="191"/>
      <c r="C60" s="565"/>
      <c r="D60" s="565"/>
      <c r="E60" s="565"/>
      <c r="F60" s="565"/>
      <c r="G60" s="565"/>
      <c r="H60" s="565"/>
      <c r="I60" s="565"/>
      <c r="J60" s="565"/>
      <c r="K60" s="849"/>
      <c r="L60" s="850"/>
      <c r="M60" s="851"/>
      <c r="N60" s="615"/>
      <c r="O60" s="840"/>
      <c r="P60" s="841"/>
      <c r="Q60" s="842"/>
    </row>
    <row r="61" spans="2:17" x14ac:dyDescent="0.25">
      <c r="B61" s="191"/>
      <c r="C61" s="565"/>
      <c r="D61" s="565"/>
      <c r="E61" s="565"/>
      <c r="F61" s="565"/>
      <c r="G61" s="565"/>
      <c r="H61" s="565"/>
      <c r="I61" s="565"/>
      <c r="J61" s="565"/>
      <c r="K61" s="837"/>
      <c r="L61" s="838"/>
      <c r="M61" s="839"/>
      <c r="N61" s="198"/>
      <c r="O61" s="840"/>
      <c r="P61" s="841"/>
      <c r="Q61" s="842"/>
    </row>
    <row r="62" spans="2:17" x14ac:dyDescent="0.25">
      <c r="B62" s="191"/>
      <c r="C62" s="565"/>
      <c r="D62" s="565"/>
      <c r="E62" s="565"/>
      <c r="F62" s="565"/>
      <c r="G62" s="565"/>
      <c r="H62" s="565"/>
      <c r="I62" s="565"/>
      <c r="J62" s="565"/>
      <c r="K62" s="837"/>
      <c r="L62" s="838"/>
      <c r="M62" s="839"/>
      <c r="N62" s="198"/>
      <c r="O62" s="840"/>
      <c r="P62" s="841"/>
      <c r="Q62" s="842"/>
    </row>
    <row r="63" spans="2:17" x14ac:dyDescent="0.25">
      <c r="B63" s="191"/>
      <c r="C63" s="565"/>
      <c r="D63" s="565"/>
      <c r="E63" s="565"/>
      <c r="F63" s="565"/>
      <c r="G63" s="565"/>
      <c r="H63" s="565"/>
      <c r="I63" s="565"/>
      <c r="J63" s="565"/>
      <c r="K63" s="837"/>
      <c r="L63" s="838"/>
      <c r="M63" s="839"/>
      <c r="N63" s="198"/>
      <c r="O63" s="840"/>
      <c r="P63" s="841"/>
      <c r="Q63" s="842"/>
    </row>
    <row r="64" spans="2:17" x14ac:dyDescent="0.25">
      <c r="B64" s="191"/>
      <c r="C64" s="565"/>
      <c r="D64" s="565"/>
      <c r="E64" s="565"/>
      <c r="F64" s="565"/>
      <c r="G64" s="565"/>
      <c r="H64" s="565"/>
      <c r="I64" s="565"/>
      <c r="J64" s="565"/>
      <c r="K64" s="843" t="s">
        <v>503</v>
      </c>
      <c r="L64" s="844"/>
      <c r="M64" s="845"/>
      <c r="N64" s="616">
        <f>SUM(N60:N63)</f>
        <v>0</v>
      </c>
      <c r="O64" s="565"/>
      <c r="P64" s="565"/>
      <c r="Q64" s="192"/>
    </row>
    <row r="65" spans="2:17" x14ac:dyDescent="0.25">
      <c r="B65" s="191"/>
      <c r="C65" s="565"/>
      <c r="D65" s="565"/>
      <c r="E65" s="565"/>
      <c r="F65" s="565"/>
      <c r="G65" s="565"/>
      <c r="H65" s="565"/>
      <c r="I65" s="565"/>
      <c r="J65" s="565"/>
      <c r="K65" s="565"/>
      <c r="L65" s="565"/>
      <c r="M65" s="565"/>
      <c r="N65" s="565"/>
      <c r="O65" s="565"/>
      <c r="P65" s="565"/>
      <c r="Q65" s="192"/>
    </row>
    <row r="66" spans="2:17" x14ac:dyDescent="0.25">
      <c r="B66" s="191"/>
      <c r="C66" s="565"/>
      <c r="D66" s="565"/>
      <c r="E66" s="565"/>
      <c r="F66" s="565"/>
      <c r="G66" s="565"/>
      <c r="H66" s="565"/>
      <c r="I66" s="565"/>
      <c r="J66" s="565"/>
      <c r="K66" s="565"/>
      <c r="L66" s="565"/>
      <c r="M66" s="565"/>
      <c r="N66" s="565"/>
      <c r="O66" s="565"/>
      <c r="P66" s="565"/>
      <c r="Q66" s="192"/>
    </row>
    <row r="67" spans="2:17" x14ac:dyDescent="0.25">
      <c r="B67" s="191"/>
      <c r="C67" s="565"/>
      <c r="D67" s="565"/>
      <c r="E67" s="565"/>
      <c r="F67" s="565"/>
      <c r="G67" s="565"/>
      <c r="H67" s="565"/>
      <c r="I67" s="565"/>
      <c r="J67" s="565"/>
      <c r="K67" s="565"/>
      <c r="L67" s="565"/>
      <c r="M67" s="565"/>
      <c r="N67" s="565"/>
      <c r="O67" s="565"/>
      <c r="P67" s="565"/>
      <c r="Q67" s="192"/>
    </row>
    <row r="68" spans="2:17" x14ac:dyDescent="0.25">
      <c r="B68" s="191"/>
      <c r="C68" s="565"/>
      <c r="D68" s="565"/>
      <c r="E68" s="565"/>
      <c r="F68" s="565"/>
      <c r="G68" s="565"/>
      <c r="H68" s="565"/>
      <c r="I68" s="565"/>
      <c r="J68" s="565"/>
      <c r="K68" s="565"/>
      <c r="L68" s="565"/>
      <c r="M68" s="565"/>
      <c r="N68" s="565"/>
      <c r="O68" s="565"/>
      <c r="P68" s="565"/>
      <c r="Q68" s="192"/>
    </row>
    <row r="69" spans="2:17" x14ac:dyDescent="0.25">
      <c r="B69" s="191"/>
      <c r="C69" s="565"/>
      <c r="D69" s="565"/>
      <c r="E69" s="565"/>
      <c r="F69" s="565"/>
      <c r="G69" s="565"/>
      <c r="H69" s="565"/>
      <c r="I69" s="565"/>
      <c r="J69" s="565"/>
      <c r="K69" s="565"/>
      <c r="L69" s="565"/>
      <c r="M69" s="565"/>
      <c r="N69" s="565"/>
      <c r="O69" s="565"/>
      <c r="P69" s="565"/>
      <c r="Q69" s="192"/>
    </row>
    <row r="70" spans="2:17" x14ac:dyDescent="0.25">
      <c r="B70" s="191"/>
      <c r="C70" s="565"/>
      <c r="D70" s="565"/>
      <c r="E70" s="565"/>
      <c r="F70" s="565"/>
      <c r="G70" s="565"/>
      <c r="H70" s="565"/>
      <c r="I70" s="565"/>
      <c r="J70" s="565"/>
      <c r="K70" s="565"/>
      <c r="L70" s="565"/>
      <c r="M70" s="565"/>
      <c r="N70" s="565"/>
      <c r="O70" s="565"/>
      <c r="P70" s="565"/>
      <c r="Q70" s="192"/>
    </row>
    <row r="71" spans="2:17" x14ac:dyDescent="0.25">
      <c r="B71" s="191"/>
      <c r="C71" s="565"/>
      <c r="D71" s="565"/>
      <c r="E71" s="565"/>
      <c r="F71" s="565"/>
      <c r="G71" s="565"/>
      <c r="H71" s="565"/>
      <c r="I71" s="565"/>
      <c r="J71" s="565"/>
      <c r="K71" s="565"/>
      <c r="L71" s="565"/>
      <c r="M71" s="565"/>
      <c r="N71" s="565"/>
      <c r="O71" s="565"/>
      <c r="P71" s="565"/>
      <c r="Q71" s="192"/>
    </row>
    <row r="72" spans="2:17" ht="15.75" thickBot="1" x14ac:dyDescent="0.3">
      <c r="B72" s="191"/>
      <c r="C72" s="565"/>
      <c r="D72" s="565"/>
      <c r="E72" s="565"/>
      <c r="F72" s="565"/>
      <c r="G72" s="565"/>
      <c r="H72" s="565"/>
      <c r="I72" s="565"/>
      <c r="J72" s="565"/>
      <c r="K72" s="565"/>
      <c r="L72" s="565"/>
      <c r="M72" s="565"/>
      <c r="N72" s="565"/>
      <c r="O72" s="565"/>
      <c r="P72" s="565"/>
      <c r="Q72" s="192"/>
    </row>
    <row r="73" spans="2:17" ht="15.75" thickBot="1" x14ac:dyDescent="0.3">
      <c r="B73" s="193"/>
      <c r="C73" s="194"/>
      <c r="D73" s="194"/>
      <c r="E73" s="194"/>
      <c r="F73" s="194"/>
      <c r="G73" s="194"/>
      <c r="H73" s="194"/>
      <c r="I73" s="194"/>
      <c r="J73" s="194"/>
      <c r="K73" s="194"/>
      <c r="L73" s="194"/>
      <c r="M73" s="846" t="s">
        <v>300</v>
      </c>
      <c r="N73" s="847"/>
      <c r="O73" s="847"/>
      <c r="P73" s="847"/>
      <c r="Q73" s="848"/>
    </row>
  </sheetData>
  <mergeCells count="22">
    <mergeCell ref="O41:P41"/>
    <mergeCell ref="B2:Q2"/>
    <mergeCell ref="B3:Q3"/>
    <mergeCell ref="B38:Q38"/>
    <mergeCell ref="K40:M40"/>
    <mergeCell ref="O40:P40"/>
    <mergeCell ref="O42:P42"/>
    <mergeCell ref="O43:P43"/>
    <mergeCell ref="O44:P44"/>
    <mergeCell ref="O45:P45"/>
    <mergeCell ref="K59:M59"/>
    <mergeCell ref="O59:Q59"/>
    <mergeCell ref="K63:M63"/>
    <mergeCell ref="O63:Q63"/>
    <mergeCell ref="K64:M64"/>
    <mergeCell ref="M73:Q73"/>
    <mergeCell ref="K60:M60"/>
    <mergeCell ref="O60:Q60"/>
    <mergeCell ref="K61:M61"/>
    <mergeCell ref="O61:Q61"/>
    <mergeCell ref="K62:M62"/>
    <mergeCell ref="O62:Q6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3"/>
  <sheetViews>
    <sheetView workbookViewId="0">
      <selection activeCell="F36" sqref="F36"/>
    </sheetView>
  </sheetViews>
  <sheetFormatPr defaultColWidth="9.140625" defaultRowHeight="15" x14ac:dyDescent="0.25"/>
  <cols>
    <col min="1" max="8" width="9.140625" style="2"/>
    <col min="9" max="9" width="23.42578125" style="2" customWidth="1"/>
    <col min="10" max="16384" width="9.140625" style="2"/>
  </cols>
  <sheetData>
    <row r="1" spans="2:15" ht="15.75" thickBot="1" x14ac:dyDescent="0.3"/>
    <row r="2" spans="2:15" ht="34.5" customHeight="1" x14ac:dyDescent="0.25">
      <c r="B2" s="640" t="s">
        <v>90</v>
      </c>
      <c r="C2" s="641"/>
      <c r="D2" s="641"/>
      <c r="E2" s="641"/>
      <c r="F2" s="641"/>
      <c r="G2" s="641"/>
      <c r="H2" s="641"/>
      <c r="I2" s="641"/>
      <c r="J2" s="641"/>
      <c r="K2" s="641"/>
      <c r="L2" s="641"/>
      <c r="M2" s="641"/>
      <c r="N2" s="641"/>
      <c r="O2" s="642"/>
    </row>
    <row r="3" spans="2:15" x14ac:dyDescent="0.25">
      <c r="B3" s="643"/>
      <c r="C3" s="644"/>
      <c r="D3" s="644"/>
      <c r="E3" s="644"/>
      <c r="F3" s="644"/>
      <c r="G3" s="644"/>
      <c r="H3" s="644"/>
      <c r="I3" s="644"/>
      <c r="J3" s="644"/>
      <c r="K3" s="644"/>
      <c r="L3" s="644"/>
      <c r="M3" s="644"/>
      <c r="N3" s="644"/>
      <c r="O3" s="645"/>
    </row>
    <row r="4" spans="2:15" x14ac:dyDescent="0.25">
      <c r="B4" s="191"/>
      <c r="C4" s="560"/>
      <c r="D4" s="560"/>
      <c r="E4" s="560"/>
      <c r="F4" s="560"/>
      <c r="G4" s="560"/>
      <c r="H4" s="560"/>
      <c r="I4" s="560"/>
      <c r="J4" s="560"/>
      <c r="K4" s="560"/>
      <c r="L4" s="560"/>
      <c r="M4" s="560"/>
      <c r="N4" s="560"/>
      <c r="O4" s="192"/>
    </row>
    <row r="5" spans="2:15" x14ac:dyDescent="0.25">
      <c r="B5" s="191"/>
      <c r="C5" s="560"/>
      <c r="D5" s="560"/>
      <c r="E5" s="560"/>
      <c r="F5" s="560"/>
      <c r="G5" s="560"/>
      <c r="H5" s="560"/>
      <c r="I5" s="560"/>
      <c r="J5" s="560"/>
      <c r="K5" s="560"/>
      <c r="L5" s="560"/>
      <c r="M5" s="560"/>
      <c r="N5" s="560"/>
      <c r="O5" s="192"/>
    </row>
    <row r="6" spans="2:15" x14ac:dyDescent="0.25">
      <c r="B6" s="191"/>
      <c r="C6" s="560"/>
      <c r="D6" s="560"/>
      <c r="E6" s="560"/>
      <c r="F6" s="560"/>
      <c r="G6" s="560"/>
      <c r="H6" s="560"/>
      <c r="I6" s="560"/>
      <c r="J6" s="560"/>
      <c r="K6" s="560"/>
      <c r="L6" s="560"/>
      <c r="M6" s="560"/>
      <c r="N6" s="560"/>
      <c r="O6" s="192"/>
    </row>
    <row r="7" spans="2:15" ht="15.75" x14ac:dyDescent="0.25">
      <c r="B7" s="191"/>
      <c r="C7" s="560"/>
      <c r="D7" s="559" t="s">
        <v>91</v>
      </c>
      <c r="E7" s="637" t="s">
        <v>92</v>
      </c>
      <c r="F7" s="637"/>
      <c r="G7" s="637"/>
      <c r="H7" s="637"/>
      <c r="I7" s="637"/>
      <c r="J7" s="635" t="s">
        <v>93</v>
      </c>
      <c r="K7" s="635"/>
      <c r="L7" s="560"/>
      <c r="M7" s="560"/>
      <c r="N7" s="560"/>
      <c r="O7" s="192"/>
    </row>
    <row r="8" spans="2:15" ht="15.75" x14ac:dyDescent="0.25">
      <c r="B8" s="191"/>
      <c r="C8" s="560"/>
      <c r="D8" s="305" t="s">
        <v>94</v>
      </c>
      <c r="E8" s="636" t="s">
        <v>351</v>
      </c>
      <c r="F8" s="636"/>
      <c r="G8" s="636"/>
      <c r="H8" s="636"/>
      <c r="I8" s="636"/>
      <c r="J8" s="635" t="s">
        <v>95</v>
      </c>
      <c r="K8" s="635"/>
      <c r="L8" s="560"/>
      <c r="M8" s="560"/>
      <c r="N8" s="560"/>
      <c r="O8" s="192"/>
    </row>
    <row r="9" spans="2:15" ht="15.75" x14ac:dyDescent="0.25">
      <c r="B9" s="191"/>
      <c r="C9" s="560"/>
      <c r="D9" s="559" t="s">
        <v>96</v>
      </c>
      <c r="E9" s="636" t="s">
        <v>355</v>
      </c>
      <c r="F9" s="636"/>
      <c r="G9" s="636"/>
      <c r="H9" s="636"/>
      <c r="I9" s="636"/>
      <c r="J9" s="635" t="s">
        <v>97</v>
      </c>
      <c r="K9" s="635"/>
      <c r="L9" s="560"/>
      <c r="M9" s="560"/>
      <c r="N9" s="560"/>
      <c r="O9" s="192"/>
    </row>
    <row r="10" spans="2:15" ht="15.75" x14ac:dyDescent="0.25">
      <c r="B10" s="191"/>
      <c r="C10" s="560"/>
      <c r="D10" s="305" t="s">
        <v>98</v>
      </c>
      <c r="E10" s="637" t="s">
        <v>99</v>
      </c>
      <c r="F10" s="637"/>
      <c r="G10" s="637"/>
      <c r="H10" s="637"/>
      <c r="I10" s="637"/>
      <c r="J10" s="635" t="s">
        <v>100</v>
      </c>
      <c r="K10" s="635"/>
      <c r="L10" s="560"/>
      <c r="M10" s="560"/>
      <c r="N10" s="560"/>
      <c r="O10" s="192"/>
    </row>
    <row r="11" spans="2:15" ht="15.75" x14ac:dyDescent="0.25">
      <c r="B11" s="191"/>
      <c r="C11" s="560"/>
      <c r="D11" s="559" t="s">
        <v>101</v>
      </c>
      <c r="E11" s="637" t="s">
        <v>144</v>
      </c>
      <c r="F11" s="637"/>
      <c r="G11" s="637"/>
      <c r="H11" s="637"/>
      <c r="I11" s="637"/>
      <c r="J11" s="635" t="s">
        <v>102</v>
      </c>
      <c r="K11" s="635"/>
      <c r="L11" s="560"/>
      <c r="M11" s="560"/>
      <c r="N11" s="560"/>
      <c r="O11" s="192"/>
    </row>
    <row r="12" spans="2:15" ht="15.75" x14ac:dyDescent="0.25">
      <c r="B12" s="191"/>
      <c r="C12" s="560"/>
      <c r="D12" s="305" t="s">
        <v>103</v>
      </c>
      <c r="E12" s="561" t="s">
        <v>164</v>
      </c>
      <c r="F12" s="562"/>
      <c r="G12" s="562"/>
      <c r="H12" s="562"/>
      <c r="I12" s="563"/>
      <c r="J12" s="638" t="s">
        <v>104</v>
      </c>
      <c r="K12" s="639"/>
      <c r="L12" s="560"/>
      <c r="M12" s="560"/>
      <c r="N12" s="560"/>
      <c r="O12" s="192"/>
    </row>
    <row r="13" spans="2:15" ht="15.75" x14ac:dyDescent="0.25">
      <c r="B13" s="191"/>
      <c r="C13" s="560"/>
      <c r="D13" s="559" t="s">
        <v>105</v>
      </c>
      <c r="E13" s="636" t="s">
        <v>137</v>
      </c>
      <c r="F13" s="636"/>
      <c r="G13" s="636"/>
      <c r="H13" s="636"/>
      <c r="I13" s="636"/>
      <c r="J13" s="635" t="s">
        <v>106</v>
      </c>
      <c r="K13" s="635"/>
      <c r="L13" s="560"/>
      <c r="M13" s="560"/>
      <c r="N13" s="560"/>
      <c r="O13" s="192"/>
    </row>
    <row r="14" spans="2:15" ht="15.75" x14ac:dyDescent="0.25">
      <c r="B14" s="191"/>
      <c r="C14" s="560"/>
      <c r="D14" s="195"/>
      <c r="E14" s="559" t="s">
        <v>440</v>
      </c>
      <c r="F14" s="632" t="s">
        <v>138</v>
      </c>
      <c r="G14" s="633"/>
      <c r="H14" s="633"/>
      <c r="I14" s="634"/>
      <c r="J14" s="635" t="s">
        <v>145</v>
      </c>
      <c r="K14" s="635"/>
      <c r="L14" s="560"/>
      <c r="M14" s="560"/>
      <c r="N14" s="560"/>
      <c r="O14" s="192"/>
    </row>
    <row r="15" spans="2:15" ht="15.75" x14ac:dyDescent="0.25">
      <c r="B15" s="191"/>
      <c r="C15" s="560"/>
      <c r="D15" s="559" t="s">
        <v>143</v>
      </c>
      <c r="E15" s="632" t="s">
        <v>446</v>
      </c>
      <c r="F15" s="633"/>
      <c r="G15" s="633"/>
      <c r="H15" s="633"/>
      <c r="I15" s="634"/>
      <c r="J15" s="635" t="s">
        <v>146</v>
      </c>
      <c r="K15" s="635"/>
      <c r="L15" s="560"/>
      <c r="M15" s="560"/>
      <c r="N15" s="560"/>
      <c r="O15" s="192"/>
    </row>
    <row r="16" spans="2:15" ht="15.75" x14ac:dyDescent="0.25">
      <c r="B16" s="191"/>
      <c r="C16" s="560"/>
      <c r="D16" s="559" t="s">
        <v>142</v>
      </c>
      <c r="E16" s="632" t="s">
        <v>341</v>
      </c>
      <c r="F16" s="633"/>
      <c r="G16" s="633"/>
      <c r="H16" s="633"/>
      <c r="I16" s="634"/>
      <c r="J16" s="635" t="s">
        <v>147</v>
      </c>
      <c r="K16" s="635"/>
      <c r="L16" s="560"/>
      <c r="M16" s="560"/>
      <c r="N16" s="560"/>
      <c r="O16" s="192"/>
    </row>
    <row r="17" spans="2:15" ht="15.75" x14ac:dyDescent="0.25">
      <c r="B17" s="191"/>
      <c r="C17" s="560"/>
      <c r="D17" s="305" t="s">
        <v>163</v>
      </c>
      <c r="E17" s="636" t="s">
        <v>447</v>
      </c>
      <c r="F17" s="636"/>
      <c r="G17" s="636"/>
      <c r="H17" s="636"/>
      <c r="I17" s="636"/>
      <c r="J17" s="635" t="s">
        <v>165</v>
      </c>
      <c r="K17" s="635"/>
      <c r="L17" s="560"/>
      <c r="M17" s="560"/>
      <c r="N17" s="560"/>
      <c r="O17" s="192"/>
    </row>
    <row r="18" spans="2:15" ht="15.75" x14ac:dyDescent="0.25">
      <c r="B18" s="191"/>
      <c r="C18" s="560"/>
      <c r="D18" s="195"/>
      <c r="E18" s="559" t="s">
        <v>441</v>
      </c>
      <c r="F18" s="632" t="s">
        <v>107</v>
      </c>
      <c r="G18" s="633"/>
      <c r="H18" s="633"/>
      <c r="I18" s="634"/>
      <c r="J18" s="635" t="s">
        <v>361</v>
      </c>
      <c r="K18" s="635"/>
      <c r="L18" s="560"/>
      <c r="M18" s="560"/>
      <c r="N18" s="560"/>
      <c r="O18" s="192"/>
    </row>
    <row r="19" spans="2:15" x14ac:dyDescent="0.25">
      <c r="B19" s="191"/>
      <c r="C19" s="560"/>
      <c r="D19" s="560"/>
      <c r="E19" s="560"/>
      <c r="F19" s="560"/>
      <c r="G19" s="560"/>
      <c r="H19" s="560"/>
      <c r="I19" s="560"/>
      <c r="J19" s="560"/>
      <c r="K19" s="560"/>
      <c r="L19" s="560"/>
      <c r="M19" s="560"/>
      <c r="N19" s="560"/>
      <c r="O19" s="192"/>
    </row>
    <row r="20" spans="2:15" x14ac:dyDescent="0.25">
      <c r="B20" s="191"/>
      <c r="C20" s="560"/>
      <c r="D20" s="560"/>
      <c r="E20" s="560"/>
      <c r="F20" s="560"/>
      <c r="G20" s="560"/>
      <c r="H20" s="560"/>
      <c r="I20" s="560"/>
      <c r="J20" s="560"/>
      <c r="K20" s="560"/>
      <c r="L20" s="560"/>
      <c r="M20" s="560"/>
      <c r="N20" s="560"/>
      <c r="O20" s="192"/>
    </row>
    <row r="21" spans="2:15" x14ac:dyDescent="0.25">
      <c r="B21" s="191"/>
      <c r="C21" s="560"/>
      <c r="D21" s="560"/>
      <c r="E21" s="560"/>
      <c r="F21" s="560"/>
      <c r="G21" s="560"/>
      <c r="H21" s="560"/>
      <c r="I21" s="560"/>
      <c r="J21" s="560"/>
      <c r="K21" s="560"/>
      <c r="L21" s="560"/>
      <c r="M21" s="560"/>
      <c r="N21" s="560"/>
      <c r="O21" s="192"/>
    </row>
    <row r="22" spans="2:15" ht="15.75" thickBot="1" x14ac:dyDescent="0.3">
      <c r="B22" s="191"/>
      <c r="C22" s="560"/>
      <c r="D22" s="560"/>
      <c r="E22" s="560"/>
      <c r="F22" s="560"/>
      <c r="G22" s="560"/>
      <c r="H22" s="560"/>
      <c r="I22" s="560"/>
      <c r="J22" s="560"/>
      <c r="K22" s="560"/>
      <c r="L22" s="560"/>
      <c r="M22" s="560"/>
      <c r="N22" s="560"/>
      <c r="O22" s="192"/>
    </row>
    <row r="23" spans="2:15" ht="15.75" thickBot="1" x14ac:dyDescent="0.3">
      <c r="B23" s="193"/>
      <c r="C23" s="194"/>
      <c r="D23" s="194"/>
      <c r="E23" s="194"/>
      <c r="F23" s="194"/>
      <c r="G23" s="194"/>
      <c r="H23" s="194"/>
      <c r="I23" s="194"/>
      <c r="J23" s="194"/>
      <c r="K23" s="194"/>
      <c r="L23" s="629" t="s">
        <v>119</v>
      </c>
      <c r="M23" s="630"/>
      <c r="N23" s="630"/>
      <c r="O23" s="631"/>
    </row>
  </sheetData>
  <mergeCells count="26">
    <mergeCell ref="B2:O2"/>
    <mergeCell ref="B3:O3"/>
    <mergeCell ref="E7:I7"/>
    <mergeCell ref="J7:K7"/>
    <mergeCell ref="E8:I8"/>
    <mergeCell ref="J8:K8"/>
    <mergeCell ref="E15:I15"/>
    <mergeCell ref="J15:K15"/>
    <mergeCell ref="E9:I9"/>
    <mergeCell ref="J9:K9"/>
    <mergeCell ref="E10:I10"/>
    <mergeCell ref="J10:K10"/>
    <mergeCell ref="E11:I11"/>
    <mergeCell ref="J11:K11"/>
    <mergeCell ref="J12:K12"/>
    <mergeCell ref="E13:I13"/>
    <mergeCell ref="J13:K13"/>
    <mergeCell ref="F14:I14"/>
    <mergeCell ref="J14:K14"/>
    <mergeCell ref="L23:O23"/>
    <mergeCell ref="E16:I16"/>
    <mergeCell ref="J16:K16"/>
    <mergeCell ref="E17:I17"/>
    <mergeCell ref="J17:K17"/>
    <mergeCell ref="F18:I18"/>
    <mergeCell ref="J18:K18"/>
  </mergeCells>
  <hyperlinks>
    <hyperlink ref="E7:H7" location="Mapa!G6" display="Mapa"/>
    <hyperlink ref="E8:H8" location="'Projekty poniżej 500kW'!C20" display="Projekty poniżej 500 kW"/>
    <hyperlink ref="E9:H9" location="'Projekty z zakresu 0,5-1 MW'!C20" display="Projekty z zakresu mocy 0,5-1 MW"/>
    <hyperlink ref="E10:H10" location="'Zestawienie ogólnokrajowe'!C10" display="Zestawienie ogólnokrajowe"/>
    <hyperlink ref="E11:H11" location="'Zestawienie dla województw'!L6" display="Zestawienie dla województwa"/>
    <hyperlink ref="E13:H13" location="'Lista projektów'!B1" display="Lista projektów"/>
    <hyperlink ref="E17:H17" location="'Informacje o deweloperach'!A1" display="Informacje o deweloperach"/>
    <hyperlink ref="F18:I18" location="'Deweloperzy zestawienie '!A1" display="Zestawienie deweloperów"/>
    <hyperlink ref="E13:I13" location="'Projekty aktualne'!A1" display="Projekty aktualne"/>
    <hyperlink ref="E15:I15" location="'Projekty zamknięte'!A1" display="Projekty zamknięte"/>
    <hyperlink ref="E17:I17" location="'Informacje o inwestorach '!A1" display="Informacje o deweloperach i decyzjach środowiskowych"/>
    <hyperlink ref="E8:I8" location="'Projekty do 1 MW'!A1" display="Projekty poniżej 500 kW"/>
    <hyperlink ref="E9:I9" location="'Projekty powyżej 1 MW'!A1" display="Projekty powyżej 1 MW"/>
    <hyperlink ref="E16:I16" location="'Projekty offshore'!A1" display="Projekty offshore"/>
    <hyperlink ref="E12:I12" location="'Zestawienie nowe projekty '!A1" display="Zestawienie nowe projekty"/>
    <hyperlink ref="F14:I14" location="'Projekty nowe'!A1" display="Projekty now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B1:U52"/>
  <sheetViews>
    <sheetView zoomScale="80" zoomScaleNormal="80" workbookViewId="0">
      <selection activeCell="U33" sqref="U33"/>
    </sheetView>
  </sheetViews>
  <sheetFormatPr defaultColWidth="9.140625" defaultRowHeight="15" x14ac:dyDescent="0.25"/>
  <cols>
    <col min="1" max="1" width="9.140625" style="3"/>
    <col min="2" max="2" width="5.42578125" style="3" customWidth="1"/>
    <col min="3" max="16384" width="9.140625" style="3"/>
  </cols>
  <sheetData>
    <row r="1" spans="2:21" s="2" customFormat="1" ht="21.75" customHeight="1" thickBot="1" x14ac:dyDescent="0.3"/>
    <row r="2" spans="2:21" ht="33" customHeight="1" thickTop="1" x14ac:dyDescent="0.25">
      <c r="B2" s="649" t="s">
        <v>407</v>
      </c>
      <c r="C2" s="650"/>
      <c r="D2" s="650"/>
      <c r="E2" s="650"/>
      <c r="F2" s="650"/>
      <c r="G2" s="650"/>
      <c r="H2" s="650"/>
      <c r="I2" s="650"/>
      <c r="J2" s="650"/>
      <c r="K2" s="650"/>
      <c r="L2" s="650"/>
      <c r="M2" s="650"/>
      <c r="N2" s="650"/>
      <c r="O2" s="650"/>
      <c r="P2" s="650"/>
      <c r="Q2" s="650"/>
      <c r="R2" s="650"/>
      <c r="S2" s="650"/>
      <c r="T2" s="650"/>
      <c r="U2" s="651"/>
    </row>
    <row r="3" spans="2:21" x14ac:dyDescent="0.25">
      <c r="B3" s="163" t="s">
        <v>56</v>
      </c>
      <c r="C3" s="90"/>
      <c r="D3" s="162"/>
      <c r="E3" s="90"/>
      <c r="F3" s="90"/>
      <c r="G3" s="90"/>
      <c r="H3" s="90"/>
      <c r="I3" s="90"/>
      <c r="J3" s="90"/>
      <c r="K3" s="90"/>
      <c r="L3" s="90"/>
      <c r="M3" s="90"/>
      <c r="N3" s="90"/>
      <c r="O3" s="90"/>
      <c r="P3" s="90"/>
      <c r="Q3" s="90"/>
      <c r="R3" s="90"/>
      <c r="S3" s="90"/>
      <c r="T3" s="90"/>
      <c r="U3" s="91"/>
    </row>
    <row r="4" spans="2:21" x14ac:dyDescent="0.25">
      <c r="B4" s="87"/>
      <c r="C4" s="4"/>
      <c r="D4" s="4"/>
      <c r="E4" s="4"/>
      <c r="F4" s="4"/>
      <c r="G4" s="4"/>
      <c r="H4" s="4"/>
      <c r="I4" s="4"/>
      <c r="J4" s="4"/>
      <c r="K4" s="4"/>
      <c r="L4" s="4"/>
      <c r="M4" s="4"/>
      <c r="N4" s="4"/>
      <c r="O4" s="4"/>
      <c r="P4" s="4"/>
      <c r="Q4" s="4"/>
      <c r="R4" s="4"/>
      <c r="S4" s="4"/>
      <c r="T4" s="4"/>
      <c r="U4" s="88"/>
    </row>
    <row r="5" spans="2:21" x14ac:dyDescent="0.25">
      <c r="B5" s="87"/>
      <c r="C5" s="4"/>
      <c r="D5" s="4"/>
      <c r="E5" s="4"/>
      <c r="F5" s="4"/>
      <c r="G5" s="4"/>
      <c r="H5" s="4"/>
      <c r="I5" s="4"/>
      <c r="J5" s="4"/>
      <c r="K5" s="4"/>
      <c r="L5" s="4"/>
      <c r="M5" s="4"/>
      <c r="N5" s="4"/>
      <c r="O5" s="4"/>
      <c r="P5" s="4"/>
      <c r="Q5" s="4"/>
      <c r="R5" s="4"/>
      <c r="S5" s="4"/>
      <c r="T5" s="4"/>
      <c r="U5" s="88"/>
    </row>
    <row r="6" spans="2:21" x14ac:dyDescent="0.25">
      <c r="B6" s="87"/>
      <c r="C6" s="4"/>
      <c r="D6" s="4"/>
      <c r="E6" s="4"/>
      <c r="F6" s="4"/>
      <c r="G6" s="4"/>
      <c r="H6" s="4"/>
      <c r="I6" s="4"/>
      <c r="J6" s="4"/>
      <c r="K6" s="4"/>
      <c r="L6" s="4"/>
      <c r="M6" s="4"/>
      <c r="N6" s="4"/>
      <c r="O6" s="4"/>
      <c r="P6" s="4"/>
      <c r="Q6" s="4"/>
      <c r="R6" s="4"/>
      <c r="S6" s="4"/>
      <c r="T6" s="4"/>
      <c r="U6" s="88"/>
    </row>
    <row r="7" spans="2:21" x14ac:dyDescent="0.25">
      <c r="B7" s="87"/>
      <c r="C7" s="4"/>
      <c r="D7" s="4"/>
      <c r="E7" s="4"/>
      <c r="F7" s="4"/>
      <c r="G7" s="85"/>
      <c r="H7" s="85"/>
      <c r="I7" s="85"/>
      <c r="J7" s="85"/>
      <c r="K7" s="85"/>
      <c r="L7" s="85"/>
      <c r="M7" s="85"/>
      <c r="N7" s="85"/>
      <c r="O7" s="85"/>
      <c r="P7" s="85"/>
      <c r="Q7" s="85"/>
      <c r="R7" s="85"/>
      <c r="S7" s="4"/>
      <c r="T7" s="4"/>
      <c r="U7" s="88"/>
    </row>
    <row r="8" spans="2:21" x14ac:dyDescent="0.25">
      <c r="B8" s="87"/>
      <c r="C8" s="4"/>
      <c r="D8" s="4"/>
      <c r="E8" s="4"/>
      <c r="F8" s="4"/>
      <c r="G8" s="85"/>
      <c r="H8" s="85"/>
      <c r="I8" s="85"/>
      <c r="J8" s="85"/>
      <c r="K8" s="85"/>
      <c r="L8" s="85"/>
      <c r="M8" s="85"/>
      <c r="N8" s="85"/>
      <c r="O8" s="85"/>
      <c r="P8" s="85"/>
      <c r="Q8" s="85"/>
      <c r="R8" s="85"/>
      <c r="S8" s="4"/>
      <c r="T8" s="4"/>
      <c r="U8" s="88"/>
    </row>
    <row r="9" spans="2:21" x14ac:dyDescent="0.25">
      <c r="B9" s="87"/>
      <c r="C9" s="4"/>
      <c r="D9" s="4"/>
      <c r="E9" s="4"/>
      <c r="F9" s="4"/>
      <c r="G9" s="85"/>
      <c r="H9" s="85"/>
      <c r="I9" s="85"/>
      <c r="J9" s="85"/>
      <c r="K9" s="85"/>
      <c r="L9" s="85"/>
      <c r="M9" s="85"/>
      <c r="N9" s="85"/>
      <c r="O9" s="85"/>
      <c r="P9" s="85"/>
      <c r="Q9" s="85"/>
      <c r="R9" s="85"/>
      <c r="S9" s="4"/>
      <c r="T9" s="4"/>
      <c r="U9" s="88"/>
    </row>
    <row r="10" spans="2:21" x14ac:dyDescent="0.25">
      <c r="B10" s="87"/>
      <c r="C10" s="4"/>
      <c r="D10" s="4"/>
      <c r="E10" s="4"/>
      <c r="F10" s="4"/>
      <c r="G10" s="85"/>
      <c r="H10" s="85"/>
      <c r="I10" s="85"/>
      <c r="J10" s="85"/>
      <c r="K10" s="85"/>
      <c r="L10" s="85"/>
      <c r="M10" s="85"/>
      <c r="N10" s="85"/>
      <c r="O10" s="85"/>
      <c r="P10" s="85"/>
      <c r="Q10" s="85"/>
      <c r="R10" s="85"/>
      <c r="S10" s="4"/>
      <c r="T10" s="4"/>
      <c r="U10" s="88"/>
    </row>
    <row r="11" spans="2:21" x14ac:dyDescent="0.25">
      <c r="B11" s="87"/>
      <c r="C11" s="4"/>
      <c r="D11" s="4"/>
      <c r="E11" s="4"/>
      <c r="F11" s="4"/>
      <c r="G11" s="85"/>
      <c r="H11" s="85"/>
      <c r="I11" s="85"/>
      <c r="J11" s="85"/>
      <c r="K11" s="85"/>
      <c r="L11" s="85"/>
      <c r="M11" s="85"/>
      <c r="N11" s="85"/>
      <c r="O11" s="85"/>
      <c r="P11" s="85"/>
      <c r="Q11" s="85"/>
      <c r="R11" s="85"/>
      <c r="S11" s="4"/>
      <c r="T11" s="4"/>
      <c r="U11" s="88"/>
    </row>
    <row r="12" spans="2:21" x14ac:dyDescent="0.25">
      <c r="B12" s="87"/>
      <c r="C12" s="4"/>
      <c r="D12" s="4"/>
      <c r="E12" s="4"/>
      <c r="F12" s="4"/>
      <c r="G12" s="85"/>
      <c r="H12" s="85"/>
      <c r="I12" s="85"/>
      <c r="J12" s="85"/>
      <c r="K12" s="85"/>
      <c r="L12" s="85"/>
      <c r="M12" s="85"/>
      <c r="N12" s="85"/>
      <c r="O12" s="85"/>
      <c r="P12" s="85"/>
      <c r="Q12" s="85"/>
      <c r="R12" s="85"/>
      <c r="S12" s="4"/>
      <c r="T12" s="4"/>
      <c r="U12" s="88"/>
    </row>
    <row r="13" spans="2:21" x14ac:dyDescent="0.25">
      <c r="B13" s="87"/>
      <c r="C13" s="4"/>
      <c r="D13" s="4"/>
      <c r="E13" s="4"/>
      <c r="F13" s="4"/>
      <c r="G13" s="85"/>
      <c r="H13" s="85"/>
      <c r="I13" s="85"/>
      <c r="J13" s="85"/>
      <c r="K13" s="85"/>
      <c r="L13" s="85"/>
      <c r="M13" s="85"/>
      <c r="N13" s="85"/>
      <c r="O13" s="85"/>
      <c r="P13" s="85"/>
      <c r="Q13" s="85"/>
      <c r="R13" s="85"/>
      <c r="S13" s="4"/>
      <c r="T13" s="4"/>
      <c r="U13" s="88"/>
    </row>
    <row r="14" spans="2:21" x14ac:dyDescent="0.25">
      <c r="B14" s="87"/>
      <c r="C14" s="4"/>
      <c r="D14" s="4"/>
      <c r="E14" s="4"/>
      <c r="F14" s="4"/>
      <c r="G14" s="85"/>
      <c r="H14" s="85"/>
      <c r="I14" s="85"/>
      <c r="J14" s="85"/>
      <c r="K14" s="85"/>
      <c r="L14" s="85"/>
      <c r="M14" s="85"/>
      <c r="N14" s="85"/>
      <c r="O14" s="85"/>
      <c r="P14" s="85"/>
      <c r="Q14" s="85"/>
      <c r="R14" s="85"/>
      <c r="S14" s="4"/>
      <c r="T14" s="4"/>
      <c r="U14" s="88"/>
    </row>
    <row r="15" spans="2:21" x14ac:dyDescent="0.25">
      <c r="B15" s="87"/>
      <c r="C15" s="4"/>
      <c r="D15" s="4"/>
      <c r="E15" s="4"/>
      <c r="F15" s="4"/>
      <c r="G15" s="85"/>
      <c r="H15" s="85"/>
      <c r="I15" s="85"/>
      <c r="J15" s="85"/>
      <c r="K15" s="85"/>
      <c r="L15" s="85"/>
      <c r="M15" s="85"/>
      <c r="N15" s="85"/>
      <c r="O15" s="85"/>
      <c r="P15" s="85"/>
      <c r="Q15" s="85"/>
      <c r="R15" s="85"/>
      <c r="S15" s="4"/>
      <c r="T15" s="4"/>
      <c r="U15" s="88"/>
    </row>
    <row r="16" spans="2:21" x14ac:dyDescent="0.25">
      <c r="B16" s="87"/>
      <c r="C16" s="4"/>
      <c r="D16" s="4"/>
      <c r="E16" s="4"/>
      <c r="F16" s="4"/>
      <c r="G16" s="85"/>
      <c r="H16" s="85"/>
      <c r="I16" s="85"/>
      <c r="J16" s="85"/>
      <c r="K16" s="85"/>
      <c r="L16" s="85"/>
      <c r="M16" s="85"/>
      <c r="N16" s="85"/>
      <c r="O16" s="85"/>
      <c r="P16" s="85"/>
      <c r="Q16" s="85"/>
      <c r="R16" s="85"/>
      <c r="S16" s="4"/>
      <c r="T16" s="4"/>
      <c r="U16" s="88"/>
    </row>
    <row r="17" spans="2:21" x14ac:dyDescent="0.25">
      <c r="B17" s="87"/>
      <c r="C17" s="4"/>
      <c r="D17" s="4"/>
      <c r="E17" s="4"/>
      <c r="F17" s="4"/>
      <c r="G17" s="85"/>
      <c r="H17" s="85"/>
      <c r="I17" s="85"/>
      <c r="J17" s="85"/>
      <c r="K17" s="85"/>
      <c r="L17" s="85"/>
      <c r="M17" s="85"/>
      <c r="N17" s="85"/>
      <c r="O17" s="85"/>
      <c r="P17" s="85"/>
      <c r="Q17" s="85"/>
      <c r="R17" s="85"/>
      <c r="S17" s="4"/>
      <c r="T17" s="4"/>
      <c r="U17" s="88"/>
    </row>
    <row r="18" spans="2:21" x14ac:dyDescent="0.25">
      <c r="B18" s="87"/>
      <c r="C18" s="4"/>
      <c r="D18" s="4"/>
      <c r="E18" s="4"/>
      <c r="F18" s="4"/>
      <c r="G18" s="85"/>
      <c r="H18" s="85"/>
      <c r="I18" s="85"/>
      <c r="J18" s="85"/>
      <c r="K18" s="85"/>
      <c r="L18" s="85"/>
      <c r="M18" s="85"/>
      <c r="N18" s="85"/>
      <c r="O18" s="85"/>
      <c r="P18" s="85"/>
      <c r="Q18" s="85"/>
      <c r="R18" s="85"/>
      <c r="S18" s="4"/>
      <c r="T18" s="4"/>
      <c r="U18" s="88"/>
    </row>
    <row r="19" spans="2:21" x14ac:dyDescent="0.25">
      <c r="B19" s="87"/>
      <c r="C19" s="4"/>
      <c r="D19" s="4"/>
      <c r="E19" s="4"/>
      <c r="F19" s="4"/>
      <c r="G19" s="85"/>
      <c r="H19" s="85"/>
      <c r="I19" s="85"/>
      <c r="J19" s="85"/>
      <c r="K19" s="85"/>
      <c r="L19" s="85"/>
      <c r="M19" s="85"/>
      <c r="N19" s="85"/>
      <c r="O19" s="85"/>
      <c r="P19" s="85"/>
      <c r="Q19" s="85"/>
      <c r="R19" s="85"/>
      <c r="S19" s="4"/>
      <c r="T19" s="4"/>
      <c r="U19" s="88"/>
    </row>
    <row r="20" spans="2:21" x14ac:dyDescent="0.25">
      <c r="B20" s="87"/>
      <c r="C20" s="4"/>
      <c r="D20" s="4"/>
      <c r="E20" s="4"/>
      <c r="F20" s="4"/>
      <c r="G20" s="85"/>
      <c r="H20" s="85"/>
      <c r="I20" s="85"/>
      <c r="J20" s="85"/>
      <c r="K20" s="85"/>
      <c r="L20" s="85"/>
      <c r="M20" s="85"/>
      <c r="N20" s="85"/>
      <c r="O20" s="85"/>
      <c r="P20" s="85"/>
      <c r="Q20" s="85"/>
      <c r="R20" s="85"/>
      <c r="S20" s="4"/>
      <c r="T20" s="4"/>
      <c r="U20" s="88"/>
    </row>
    <row r="21" spans="2:21" x14ac:dyDescent="0.25">
      <c r="B21" s="87"/>
      <c r="C21" s="4"/>
      <c r="D21" s="4"/>
      <c r="E21" s="4"/>
      <c r="F21" s="4"/>
      <c r="G21" s="85"/>
      <c r="H21" s="85"/>
      <c r="I21" s="85"/>
      <c r="J21" s="85"/>
      <c r="K21" s="85"/>
      <c r="L21" s="85"/>
      <c r="M21" s="85"/>
      <c r="N21" s="85"/>
      <c r="O21" s="85"/>
      <c r="P21" s="85"/>
      <c r="Q21" s="85"/>
      <c r="R21" s="85"/>
      <c r="S21" s="4"/>
      <c r="T21" s="4"/>
      <c r="U21" s="88"/>
    </row>
    <row r="22" spans="2:21" x14ac:dyDescent="0.25">
      <c r="B22" s="87"/>
      <c r="C22" s="4"/>
      <c r="D22" s="4"/>
      <c r="E22" s="4"/>
      <c r="F22" s="4"/>
      <c r="G22" s="85"/>
      <c r="H22" s="85"/>
      <c r="I22" s="85"/>
      <c r="J22" s="85"/>
      <c r="K22" s="85"/>
      <c r="L22" s="85"/>
      <c r="M22" s="85"/>
      <c r="N22" s="85"/>
      <c r="O22" s="85"/>
      <c r="P22" s="85"/>
      <c r="Q22" s="85"/>
      <c r="R22" s="85"/>
      <c r="S22" s="4"/>
      <c r="T22" s="4"/>
      <c r="U22" s="88"/>
    </row>
    <row r="23" spans="2:21" x14ac:dyDescent="0.25">
      <c r="B23" s="87"/>
      <c r="C23" s="4"/>
      <c r="D23" s="4"/>
      <c r="E23" s="4"/>
      <c r="F23" s="4"/>
      <c r="G23" s="85"/>
      <c r="H23" s="85"/>
      <c r="I23" s="85"/>
      <c r="J23" s="85"/>
      <c r="K23" s="85"/>
      <c r="L23" s="85"/>
      <c r="M23" s="85"/>
      <c r="N23" s="85"/>
      <c r="O23" s="85"/>
      <c r="P23" s="85"/>
      <c r="Q23" s="85"/>
      <c r="R23" s="85"/>
      <c r="S23" s="4"/>
      <c r="T23" s="4"/>
      <c r="U23" s="88"/>
    </row>
    <row r="24" spans="2:21" x14ac:dyDescent="0.25">
      <c r="B24" s="87"/>
      <c r="C24" s="4"/>
      <c r="D24" s="4"/>
      <c r="E24" s="4"/>
      <c r="F24" s="4"/>
      <c r="G24" s="85"/>
      <c r="H24" s="85"/>
      <c r="I24" s="85"/>
      <c r="J24" s="85"/>
      <c r="K24" s="85"/>
      <c r="L24" s="85"/>
      <c r="M24" s="85"/>
      <c r="N24" s="85"/>
      <c r="O24" s="85"/>
      <c r="P24" s="85"/>
      <c r="Q24" s="85"/>
      <c r="R24" s="85"/>
      <c r="S24" s="4"/>
      <c r="T24" s="4"/>
      <c r="U24" s="88"/>
    </row>
    <row r="25" spans="2:21" x14ac:dyDescent="0.25">
      <c r="B25" s="87"/>
      <c r="C25" s="4"/>
      <c r="D25" s="4"/>
      <c r="E25" s="4"/>
      <c r="F25" s="4"/>
      <c r="G25" s="85"/>
      <c r="H25" s="85"/>
      <c r="I25" s="85"/>
      <c r="J25" s="85"/>
      <c r="K25" s="85"/>
      <c r="L25" s="85"/>
      <c r="M25" s="85"/>
      <c r="N25" s="85"/>
      <c r="O25" s="85"/>
      <c r="P25" s="85"/>
      <c r="Q25" s="85"/>
      <c r="R25" s="85"/>
      <c r="S25" s="4"/>
      <c r="T25" s="4"/>
      <c r="U25" s="88"/>
    </row>
    <row r="26" spans="2:21" x14ac:dyDescent="0.25">
      <c r="B26" s="87"/>
      <c r="C26" s="4"/>
      <c r="D26" s="4"/>
      <c r="E26" s="4"/>
      <c r="F26" s="4"/>
      <c r="G26" s="85"/>
      <c r="H26" s="85"/>
      <c r="I26" s="85"/>
      <c r="J26" s="85"/>
      <c r="K26" s="85"/>
      <c r="L26" s="85"/>
      <c r="M26" s="85"/>
      <c r="N26" s="85"/>
      <c r="O26" s="85"/>
      <c r="P26" s="85"/>
      <c r="Q26" s="85"/>
      <c r="R26" s="85"/>
      <c r="S26" s="4"/>
      <c r="T26" s="4"/>
      <c r="U26" s="88"/>
    </row>
    <row r="27" spans="2:21" x14ac:dyDescent="0.25">
      <c r="B27" s="87"/>
      <c r="C27" s="4"/>
      <c r="D27" s="4"/>
      <c r="E27" s="4"/>
      <c r="F27" s="4"/>
      <c r="G27" s="85"/>
      <c r="H27" s="85"/>
      <c r="I27" s="85"/>
      <c r="J27" s="85"/>
      <c r="K27" s="85"/>
      <c r="L27" s="85"/>
      <c r="M27" s="85"/>
      <c r="N27" s="85"/>
      <c r="O27" s="85"/>
      <c r="P27" s="85"/>
      <c r="Q27" s="85"/>
      <c r="R27" s="85"/>
      <c r="S27" s="4"/>
      <c r="T27" s="4"/>
      <c r="U27" s="88"/>
    </row>
    <row r="28" spans="2:21" x14ac:dyDescent="0.25">
      <c r="B28" s="87"/>
      <c r="C28" s="4"/>
      <c r="D28" s="4"/>
      <c r="E28" s="4"/>
      <c r="F28" s="4"/>
      <c r="G28" s="85"/>
      <c r="H28" s="85"/>
      <c r="I28" s="85"/>
      <c r="J28" s="85"/>
      <c r="K28" s="85"/>
      <c r="L28" s="85"/>
      <c r="M28" s="85"/>
      <c r="N28" s="85"/>
      <c r="O28" s="85"/>
      <c r="P28" s="85"/>
      <c r="Q28" s="85"/>
      <c r="R28" s="85"/>
      <c r="S28" s="4"/>
      <c r="T28" s="4"/>
      <c r="U28" s="88"/>
    </row>
    <row r="29" spans="2:21" x14ac:dyDescent="0.25">
      <c r="B29" s="87"/>
      <c r="C29" s="4"/>
      <c r="D29" s="4"/>
      <c r="E29" s="4"/>
      <c r="F29" s="4"/>
      <c r="G29" s="85"/>
      <c r="H29" s="85"/>
      <c r="I29" s="85"/>
      <c r="J29" s="85"/>
      <c r="K29" s="85"/>
      <c r="L29" s="85"/>
      <c r="M29" s="85"/>
      <c r="N29" s="85"/>
      <c r="O29" s="85"/>
      <c r="P29" s="85"/>
      <c r="Q29" s="85"/>
      <c r="R29" s="85"/>
      <c r="S29" s="4"/>
      <c r="T29" s="4"/>
      <c r="U29" s="88"/>
    </row>
    <row r="30" spans="2:21" x14ac:dyDescent="0.25">
      <c r="B30" s="87"/>
      <c r="C30" s="4"/>
      <c r="D30" s="4"/>
      <c r="E30" s="4"/>
      <c r="F30" s="4"/>
      <c r="G30" s="85"/>
      <c r="H30" s="85"/>
      <c r="I30" s="85"/>
      <c r="J30" s="85"/>
      <c r="K30" s="85"/>
      <c r="L30" s="85"/>
      <c r="M30" s="85"/>
      <c r="N30" s="85"/>
      <c r="O30" s="85"/>
      <c r="P30" s="85"/>
      <c r="Q30" s="85"/>
      <c r="R30" s="85"/>
      <c r="S30" s="4"/>
      <c r="T30" s="4"/>
      <c r="U30" s="88"/>
    </row>
    <row r="31" spans="2:21" x14ac:dyDescent="0.25">
      <c r="B31" s="87"/>
      <c r="C31" s="4"/>
      <c r="D31" s="4"/>
      <c r="E31" s="4"/>
      <c r="F31" s="4"/>
      <c r="G31" s="85"/>
      <c r="H31" s="85"/>
      <c r="I31" s="85"/>
      <c r="J31" s="85"/>
      <c r="K31" s="85"/>
      <c r="L31" s="85"/>
      <c r="M31" s="85"/>
      <c r="N31" s="85"/>
      <c r="O31" s="85"/>
      <c r="P31" s="85"/>
      <c r="Q31" s="85"/>
      <c r="R31" s="85"/>
      <c r="S31" s="4"/>
      <c r="T31" s="4"/>
      <c r="U31" s="88"/>
    </row>
    <row r="32" spans="2:21" x14ac:dyDescent="0.25">
      <c r="B32" s="87"/>
      <c r="C32" s="4"/>
      <c r="D32" s="4"/>
      <c r="E32" s="4"/>
      <c r="F32" s="4"/>
      <c r="G32" s="85"/>
      <c r="H32" s="85"/>
      <c r="I32" s="85"/>
      <c r="J32" s="85"/>
      <c r="K32" s="85"/>
      <c r="L32" s="85"/>
      <c r="M32" s="85"/>
      <c r="N32" s="85"/>
      <c r="O32" s="85"/>
      <c r="P32" s="85"/>
      <c r="Q32" s="85"/>
      <c r="R32" s="85"/>
      <c r="S32" s="4"/>
      <c r="T32" s="4"/>
      <c r="U32" s="88"/>
    </row>
    <row r="33" spans="2:21" x14ac:dyDescent="0.25">
      <c r="B33" s="87"/>
      <c r="C33" s="4"/>
      <c r="D33" s="4"/>
      <c r="E33" s="4"/>
      <c r="F33" s="4"/>
      <c r="G33" s="85"/>
      <c r="H33" s="85"/>
      <c r="I33" s="85"/>
      <c r="J33" s="85"/>
      <c r="K33" s="85"/>
      <c r="L33" s="85"/>
      <c r="M33" s="85"/>
      <c r="N33" s="85"/>
      <c r="O33" s="85"/>
      <c r="P33" s="85"/>
      <c r="Q33" s="85"/>
      <c r="R33" s="85"/>
      <c r="S33" s="4"/>
      <c r="T33" s="4"/>
      <c r="U33" s="88"/>
    </row>
    <row r="34" spans="2:21" x14ac:dyDescent="0.25">
      <c r="B34" s="87"/>
      <c r="C34" s="4"/>
      <c r="D34" s="4"/>
      <c r="E34" s="4"/>
      <c r="F34" s="4"/>
      <c r="G34" s="85"/>
      <c r="H34" s="85"/>
      <c r="I34" s="85"/>
      <c r="J34" s="85"/>
      <c r="K34" s="85"/>
      <c r="L34" s="85"/>
      <c r="M34" s="85"/>
      <c r="N34" s="85"/>
      <c r="O34" s="85"/>
      <c r="P34" s="85"/>
      <c r="Q34" s="85"/>
      <c r="R34" s="85"/>
      <c r="S34" s="4"/>
      <c r="T34" s="4"/>
      <c r="U34" s="88"/>
    </row>
    <row r="35" spans="2:21" x14ac:dyDescent="0.25">
      <c r="B35" s="87"/>
      <c r="C35" s="4"/>
      <c r="D35" s="4"/>
      <c r="E35" s="4"/>
      <c r="F35" s="4"/>
      <c r="G35" s="85"/>
      <c r="H35" s="85"/>
      <c r="I35" s="85"/>
      <c r="J35" s="85"/>
      <c r="K35" s="85"/>
      <c r="L35" s="85"/>
      <c r="M35" s="85"/>
      <c r="N35" s="85"/>
      <c r="O35" s="85"/>
      <c r="P35" s="85"/>
      <c r="Q35" s="85"/>
      <c r="R35" s="85"/>
      <c r="S35" s="4"/>
      <c r="T35" s="4"/>
      <c r="U35" s="88"/>
    </row>
    <row r="36" spans="2:21" x14ac:dyDescent="0.25">
      <c r="B36" s="87"/>
      <c r="C36" s="4"/>
      <c r="D36" s="4"/>
      <c r="E36" s="4"/>
      <c r="F36" s="4"/>
      <c r="G36" s="294"/>
      <c r="H36" s="294"/>
      <c r="I36" s="294"/>
      <c r="J36" s="294"/>
      <c r="K36" s="294"/>
      <c r="L36" s="294"/>
      <c r="M36" s="294"/>
      <c r="N36" s="294"/>
      <c r="O36" s="294"/>
      <c r="P36" s="294"/>
      <c r="Q36" s="294"/>
      <c r="R36" s="294"/>
      <c r="S36" s="4"/>
      <c r="T36" s="4"/>
      <c r="U36" s="88"/>
    </row>
    <row r="37" spans="2:21" x14ac:dyDescent="0.25">
      <c r="B37" s="87"/>
      <c r="C37" s="4"/>
      <c r="D37" s="4"/>
      <c r="E37" s="4"/>
      <c r="F37" s="4"/>
      <c r="G37" s="294"/>
      <c r="H37" s="294"/>
      <c r="I37" s="294"/>
      <c r="J37" s="294"/>
      <c r="K37" s="294"/>
      <c r="L37" s="294"/>
      <c r="M37" s="294"/>
      <c r="N37" s="294"/>
      <c r="O37" s="294"/>
      <c r="P37" s="294"/>
      <c r="Q37" s="294"/>
      <c r="R37" s="294"/>
      <c r="S37" s="4"/>
      <c r="T37" s="4"/>
      <c r="U37" s="88"/>
    </row>
    <row r="38" spans="2:21" x14ac:dyDescent="0.25">
      <c r="B38" s="87"/>
      <c r="C38" s="4"/>
      <c r="D38" s="4"/>
      <c r="E38" s="4"/>
      <c r="F38" s="4"/>
      <c r="G38" s="294"/>
      <c r="H38" s="294"/>
      <c r="I38" s="294"/>
      <c r="J38" s="294"/>
      <c r="K38" s="294"/>
      <c r="L38" s="294"/>
      <c r="M38" s="294"/>
      <c r="N38" s="294"/>
      <c r="O38" s="294"/>
      <c r="P38" s="294"/>
      <c r="Q38" s="294"/>
      <c r="R38" s="294"/>
      <c r="S38" s="4"/>
      <c r="T38" s="4"/>
      <c r="U38" s="88"/>
    </row>
    <row r="39" spans="2:21" x14ac:dyDescent="0.25">
      <c r="B39" s="87"/>
      <c r="C39" s="4"/>
      <c r="D39" s="4"/>
      <c r="E39" s="4"/>
      <c r="F39" s="4"/>
      <c r="G39" s="294"/>
      <c r="H39" s="294"/>
      <c r="I39" s="294"/>
      <c r="J39" s="294"/>
      <c r="K39" s="294"/>
      <c r="L39" s="294"/>
      <c r="M39" s="294"/>
      <c r="N39" s="294"/>
      <c r="O39" s="294"/>
      <c r="P39" s="294"/>
      <c r="Q39" s="294"/>
      <c r="R39" s="294"/>
      <c r="S39" s="4"/>
      <c r="T39" s="4"/>
      <c r="U39" s="88"/>
    </row>
    <row r="40" spans="2:21" x14ac:dyDescent="0.25">
      <c r="B40" s="87"/>
      <c r="C40" s="4"/>
      <c r="D40" s="4"/>
      <c r="E40" s="4"/>
      <c r="F40" s="4"/>
      <c r="G40" s="294"/>
      <c r="H40" s="294"/>
      <c r="I40" s="294"/>
      <c r="J40" s="294"/>
      <c r="K40" s="294"/>
      <c r="L40" s="294"/>
      <c r="M40" s="294"/>
      <c r="N40" s="294"/>
      <c r="O40" s="294"/>
      <c r="P40" s="294"/>
      <c r="Q40" s="294"/>
      <c r="R40" s="294"/>
      <c r="S40" s="4"/>
      <c r="T40" s="4"/>
      <c r="U40" s="88"/>
    </row>
    <row r="41" spans="2:21" x14ac:dyDescent="0.25">
      <c r="B41" s="87"/>
      <c r="C41" s="4"/>
      <c r="D41" s="4"/>
      <c r="E41" s="4"/>
      <c r="F41" s="4"/>
      <c r="G41" s="4"/>
      <c r="H41" s="4"/>
      <c r="I41" s="4"/>
      <c r="J41" s="4"/>
      <c r="K41" s="4"/>
      <c r="L41" s="4"/>
      <c r="M41" s="4"/>
      <c r="N41" s="4"/>
      <c r="O41" s="4"/>
      <c r="P41" s="4"/>
      <c r="Q41" s="4"/>
      <c r="R41" s="4"/>
      <c r="S41" s="4"/>
      <c r="T41" s="4"/>
      <c r="U41" s="88"/>
    </row>
    <row r="42" spans="2:21" x14ac:dyDescent="0.25">
      <c r="B42" s="87"/>
      <c r="C42" s="4"/>
      <c r="D42" s="4"/>
      <c r="E42" s="4"/>
      <c r="F42" s="4"/>
      <c r="G42" s="4"/>
      <c r="H42" s="4"/>
      <c r="I42" s="4"/>
      <c r="J42" s="4"/>
      <c r="K42" s="4"/>
      <c r="L42" s="4"/>
      <c r="M42" s="4"/>
      <c r="N42" s="4"/>
      <c r="O42" s="4"/>
      <c r="P42" s="4"/>
      <c r="Q42" s="4"/>
      <c r="R42" s="4"/>
      <c r="S42" s="4"/>
      <c r="T42" s="4"/>
      <c r="U42" s="88"/>
    </row>
    <row r="43" spans="2:21" x14ac:dyDescent="0.25">
      <c r="B43" s="87"/>
      <c r="C43" s="4"/>
      <c r="D43" s="4"/>
      <c r="E43" s="4"/>
      <c r="F43" s="4"/>
      <c r="G43" s="4"/>
      <c r="H43" s="4"/>
      <c r="I43" s="4"/>
      <c r="J43" s="4"/>
      <c r="K43" s="4"/>
      <c r="L43" s="4"/>
      <c r="M43" s="4"/>
      <c r="N43" s="4"/>
      <c r="O43" s="4"/>
      <c r="P43" s="4"/>
      <c r="Q43" s="4"/>
      <c r="R43" s="4"/>
      <c r="S43" s="4"/>
      <c r="T43" s="4"/>
      <c r="U43" s="88"/>
    </row>
    <row r="44" spans="2:21" x14ac:dyDescent="0.25">
      <c r="B44" s="87"/>
      <c r="C44" s="4"/>
      <c r="D44" s="4"/>
      <c r="E44" s="4"/>
      <c r="F44" s="4"/>
      <c r="G44" s="4"/>
      <c r="H44" s="4"/>
      <c r="I44" s="4"/>
      <c r="J44" s="4"/>
      <c r="K44" s="4"/>
      <c r="L44" s="4"/>
      <c r="M44" s="4"/>
      <c r="N44" s="4"/>
      <c r="O44" s="4"/>
      <c r="P44" s="4"/>
      <c r="Q44" s="4"/>
      <c r="R44" s="4"/>
      <c r="S44" s="4"/>
      <c r="T44" s="4"/>
      <c r="U44" s="88"/>
    </row>
    <row r="45" spans="2:21" x14ac:dyDescent="0.25">
      <c r="B45" s="87"/>
      <c r="C45" s="4"/>
      <c r="D45" s="4"/>
      <c r="E45" s="4"/>
      <c r="F45" s="4"/>
      <c r="G45" s="4"/>
      <c r="H45" s="4"/>
      <c r="I45" s="4"/>
      <c r="J45" s="4"/>
      <c r="K45" s="4"/>
      <c r="L45" s="4"/>
      <c r="M45" s="4"/>
      <c r="N45" s="4"/>
      <c r="O45" s="4"/>
      <c r="P45" s="4"/>
      <c r="Q45" s="4"/>
      <c r="R45" s="4"/>
      <c r="S45" s="4"/>
      <c r="T45" s="4"/>
      <c r="U45" s="88"/>
    </row>
    <row r="46" spans="2:21" x14ac:dyDescent="0.25">
      <c r="B46" s="87"/>
      <c r="C46" s="4"/>
      <c r="D46" s="4"/>
      <c r="E46" s="4"/>
      <c r="F46" s="4"/>
      <c r="G46" s="4"/>
      <c r="H46" s="4"/>
      <c r="I46" s="4"/>
      <c r="J46" s="4"/>
      <c r="K46" s="4"/>
      <c r="L46" s="4"/>
      <c r="M46" s="4"/>
      <c r="N46" s="4"/>
      <c r="O46" s="4"/>
      <c r="P46" s="4"/>
      <c r="Q46" s="4"/>
      <c r="R46" s="4"/>
      <c r="S46" s="4"/>
      <c r="T46" s="4"/>
      <c r="U46" s="88"/>
    </row>
    <row r="47" spans="2:21" x14ac:dyDescent="0.25">
      <c r="B47" s="87"/>
      <c r="C47" s="4"/>
      <c r="D47" s="4"/>
      <c r="E47" s="4"/>
      <c r="F47" s="4"/>
      <c r="G47" s="4"/>
      <c r="H47" s="4"/>
      <c r="I47" s="4"/>
      <c r="J47" s="4"/>
      <c r="K47" s="4"/>
      <c r="L47" s="4"/>
      <c r="M47" s="4"/>
      <c r="N47" s="4"/>
      <c r="O47" s="4"/>
      <c r="P47" s="4"/>
      <c r="Q47" s="4"/>
      <c r="R47" s="4"/>
      <c r="S47" s="4"/>
      <c r="T47" s="4"/>
      <c r="U47" s="88"/>
    </row>
    <row r="48" spans="2:21" x14ac:dyDescent="0.25">
      <c r="B48" s="87"/>
      <c r="C48" s="4"/>
      <c r="D48" s="4"/>
      <c r="E48" s="4"/>
      <c r="F48" s="4"/>
      <c r="G48" s="4"/>
      <c r="H48" s="4"/>
      <c r="I48" s="4"/>
      <c r="J48" s="4"/>
      <c r="K48" s="4"/>
      <c r="L48" s="4"/>
      <c r="M48" s="4"/>
      <c r="N48" s="4"/>
      <c r="O48" s="4"/>
      <c r="P48" s="4"/>
      <c r="Q48" s="4"/>
      <c r="R48" s="4"/>
      <c r="S48" s="4"/>
      <c r="T48" s="4"/>
      <c r="U48" s="88"/>
    </row>
    <row r="49" spans="2:21" x14ac:dyDescent="0.25">
      <c r="B49" s="87"/>
      <c r="C49" s="4"/>
      <c r="D49" s="4"/>
      <c r="E49" s="4"/>
      <c r="F49" s="4"/>
      <c r="G49" s="4"/>
      <c r="H49" s="4"/>
      <c r="I49" s="4"/>
      <c r="J49" s="4"/>
      <c r="K49" s="4"/>
      <c r="L49" s="4"/>
      <c r="M49" s="4"/>
      <c r="N49" s="4"/>
      <c r="O49" s="4"/>
      <c r="P49" s="4"/>
      <c r="Q49" s="4"/>
      <c r="R49" s="4"/>
      <c r="S49" s="4"/>
      <c r="T49" s="4"/>
      <c r="U49" s="88"/>
    </row>
    <row r="50" spans="2:21" ht="15.75" thickBot="1" x14ac:dyDescent="0.3">
      <c r="B50" s="87"/>
      <c r="C50" s="4"/>
      <c r="D50" s="4"/>
      <c r="E50" s="4"/>
      <c r="F50" s="4"/>
      <c r="G50" s="4"/>
      <c r="H50" s="4"/>
      <c r="I50" s="4"/>
      <c r="J50" s="4"/>
      <c r="K50" s="4"/>
      <c r="L50" s="4"/>
      <c r="M50" s="4"/>
      <c r="N50" s="4"/>
      <c r="O50" s="4"/>
      <c r="P50" s="4"/>
      <c r="Q50" s="4"/>
      <c r="R50" s="4"/>
      <c r="S50" s="4"/>
      <c r="T50" s="4"/>
      <c r="U50" s="88"/>
    </row>
    <row r="51" spans="2:21" ht="16.5" thickTop="1" thickBot="1" x14ac:dyDescent="0.3">
      <c r="B51" s="196" t="s">
        <v>116</v>
      </c>
      <c r="C51" s="89"/>
      <c r="D51" s="89"/>
      <c r="E51" s="89"/>
      <c r="F51" s="89"/>
      <c r="G51" s="89"/>
      <c r="H51" s="89"/>
      <c r="I51" s="89"/>
      <c r="J51" s="89"/>
      <c r="K51" s="89"/>
      <c r="L51" s="89"/>
      <c r="M51" s="89"/>
      <c r="N51" s="89"/>
      <c r="O51" s="89"/>
      <c r="P51" s="89"/>
      <c r="Q51" s="646" t="s">
        <v>119</v>
      </c>
      <c r="R51" s="647"/>
      <c r="S51" s="647"/>
      <c r="T51" s="647"/>
      <c r="U51" s="648"/>
    </row>
    <row r="52" spans="2:21" ht="15.75" thickTop="1" x14ac:dyDescent="0.25"/>
  </sheetData>
  <mergeCells count="2">
    <mergeCell ref="Q51:U51"/>
    <mergeCell ref="B2:U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38"/>
  <sheetViews>
    <sheetView zoomScale="50" zoomScaleNormal="50" workbookViewId="0">
      <selection activeCell="J60" sqref="J60"/>
    </sheetView>
  </sheetViews>
  <sheetFormatPr defaultColWidth="9.140625" defaultRowHeight="15" x14ac:dyDescent="0.25"/>
  <cols>
    <col min="1" max="1" width="7" style="2" customWidth="1"/>
    <col min="2" max="2" width="12.7109375" style="2" customWidth="1"/>
    <col min="3" max="3" width="14.85546875" style="2" customWidth="1"/>
    <col min="4" max="4" width="16.28515625" style="2" customWidth="1"/>
    <col min="5" max="5" width="13.7109375" style="2" customWidth="1"/>
    <col min="6" max="6" width="21.85546875" style="2" customWidth="1"/>
    <col min="7" max="7" width="13.7109375" style="2" customWidth="1"/>
    <col min="8" max="8" width="18.85546875" style="2" bestFit="1" customWidth="1"/>
    <col min="9" max="9" width="16.28515625" style="2" customWidth="1"/>
    <col min="10" max="12" width="12.7109375" style="2" customWidth="1"/>
    <col min="13" max="13" width="13.5703125" style="2" customWidth="1"/>
    <col min="14" max="14" width="12.7109375" style="2" customWidth="1"/>
    <col min="15" max="15" width="17.28515625" style="2" customWidth="1"/>
    <col min="16" max="16" width="20.28515625" style="2" customWidth="1"/>
    <col min="17" max="17" width="18.5703125" style="2" customWidth="1"/>
    <col min="18" max="18" width="21.140625" style="2" customWidth="1"/>
    <col min="19" max="19" width="16.28515625" style="2" customWidth="1"/>
    <col min="20" max="20" width="20.28515625" style="2" customWidth="1"/>
    <col min="21" max="21" width="19.7109375" style="2" bestFit="1" customWidth="1"/>
    <col min="22" max="22" width="13.5703125" style="2" customWidth="1"/>
    <col min="23" max="23" width="12.7109375" style="2" customWidth="1"/>
    <col min="24" max="24" width="17.5703125" style="2" customWidth="1"/>
    <col min="25" max="25" width="16.7109375" style="2" customWidth="1"/>
    <col min="26" max="26" width="16.28515625" style="2" customWidth="1"/>
    <col min="27" max="27" width="19.28515625" style="2" customWidth="1"/>
    <col min="28" max="28" width="14.5703125" style="2" customWidth="1"/>
    <col min="29" max="29" width="18.42578125" style="2" customWidth="1"/>
    <col min="30" max="31" width="9.140625" style="2"/>
    <col min="32" max="32" width="10" style="2" customWidth="1"/>
    <col min="33" max="16384" width="9.140625" style="2"/>
  </cols>
  <sheetData>
    <row r="1" spans="2:30" ht="24.75" customHeight="1" thickBot="1" x14ac:dyDescent="0.3"/>
    <row r="2" spans="2:30" x14ac:dyDescent="0.25">
      <c r="B2" s="668" t="s">
        <v>346</v>
      </c>
      <c r="C2" s="669"/>
      <c r="D2" s="669"/>
      <c r="E2" s="669"/>
      <c r="F2" s="669"/>
      <c r="G2" s="669"/>
      <c r="H2" s="669"/>
      <c r="I2" s="669"/>
      <c r="J2" s="669"/>
      <c r="K2" s="669"/>
      <c r="L2" s="669"/>
      <c r="M2" s="669"/>
      <c r="N2" s="669"/>
      <c r="O2" s="669"/>
      <c r="P2" s="669"/>
      <c r="Q2" s="669"/>
      <c r="R2" s="669"/>
      <c r="S2" s="669"/>
      <c r="T2" s="669"/>
      <c r="U2" s="669"/>
      <c r="V2" s="669"/>
      <c r="W2" s="669"/>
      <c r="X2" s="669"/>
      <c r="Y2" s="669"/>
      <c r="Z2" s="669"/>
      <c r="AA2" s="669"/>
      <c r="AB2" s="669"/>
      <c r="AC2" s="669"/>
      <c r="AD2" s="670"/>
    </row>
    <row r="3" spans="2:30" x14ac:dyDescent="0.25">
      <c r="B3" s="671"/>
      <c r="C3" s="672"/>
      <c r="D3" s="672"/>
      <c r="E3" s="672"/>
      <c r="F3" s="672"/>
      <c r="G3" s="672"/>
      <c r="H3" s="672"/>
      <c r="I3" s="672"/>
      <c r="J3" s="672"/>
      <c r="K3" s="672"/>
      <c r="L3" s="672"/>
      <c r="M3" s="672"/>
      <c r="N3" s="672"/>
      <c r="O3" s="672"/>
      <c r="P3" s="672"/>
      <c r="Q3" s="672"/>
      <c r="R3" s="672"/>
      <c r="S3" s="672"/>
      <c r="T3" s="672"/>
      <c r="U3" s="672"/>
      <c r="V3" s="672"/>
      <c r="W3" s="672"/>
      <c r="X3" s="672"/>
      <c r="Y3" s="672"/>
      <c r="Z3" s="672"/>
      <c r="AA3" s="672"/>
      <c r="AB3" s="672"/>
      <c r="AC3" s="672"/>
      <c r="AD3" s="673"/>
    </row>
    <row r="4" spans="2:30" ht="26.25" customHeight="1" x14ac:dyDescent="0.25">
      <c r="B4" s="671"/>
      <c r="C4" s="672"/>
      <c r="D4" s="672"/>
      <c r="E4" s="672"/>
      <c r="F4" s="672"/>
      <c r="G4" s="672"/>
      <c r="H4" s="672"/>
      <c r="I4" s="672"/>
      <c r="J4" s="672"/>
      <c r="K4" s="672"/>
      <c r="L4" s="672"/>
      <c r="M4" s="672"/>
      <c r="N4" s="672"/>
      <c r="O4" s="672"/>
      <c r="P4" s="672"/>
      <c r="Q4" s="672"/>
      <c r="R4" s="672"/>
      <c r="S4" s="672"/>
      <c r="T4" s="672"/>
      <c r="U4" s="672"/>
      <c r="V4" s="672"/>
      <c r="W4" s="672"/>
      <c r="X4" s="672"/>
      <c r="Y4" s="672"/>
      <c r="Z4" s="672"/>
      <c r="AA4" s="672"/>
      <c r="AB4" s="672"/>
      <c r="AC4" s="672"/>
      <c r="AD4" s="673"/>
    </row>
    <row r="5" spans="2:30" ht="18.75" x14ac:dyDescent="0.25">
      <c r="B5" s="662" t="s">
        <v>363</v>
      </c>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4"/>
    </row>
    <row r="6" spans="2:30" x14ac:dyDescent="0.25">
      <c r="B6" s="166" t="s">
        <v>342</v>
      </c>
      <c r="C6" s="74"/>
      <c r="D6" s="74"/>
      <c r="E6" s="74"/>
      <c r="F6" s="23"/>
      <c r="G6" s="74"/>
      <c r="H6" s="9"/>
      <c r="I6" s="40"/>
      <c r="J6" s="158"/>
      <c r="K6" s="158"/>
      <c r="L6" s="158"/>
      <c r="M6" s="158"/>
      <c r="N6" s="158"/>
      <c r="O6" s="158"/>
      <c r="P6" s="158"/>
      <c r="Q6" s="158"/>
      <c r="R6" s="158"/>
      <c r="S6" s="158"/>
      <c r="T6" s="158"/>
      <c r="U6" s="40"/>
      <c r="V6" s="40"/>
      <c r="W6" s="40"/>
      <c r="X6" s="40"/>
      <c r="Y6" s="74"/>
      <c r="Z6" s="74"/>
      <c r="AA6" s="74"/>
      <c r="AB6" s="74"/>
      <c r="AC6" s="74"/>
      <c r="AD6" s="93"/>
    </row>
    <row r="7" spans="2:30" x14ac:dyDescent="0.25">
      <c r="B7" s="652" t="s">
        <v>115</v>
      </c>
      <c r="C7" s="653"/>
      <c r="D7" s="653"/>
      <c r="E7" s="653"/>
      <c r="F7" s="653"/>
      <c r="G7" s="43">
        <v>37987</v>
      </c>
      <c r="H7" s="43">
        <v>38353</v>
      </c>
      <c r="I7" s="43">
        <v>38718</v>
      </c>
      <c r="J7" s="43">
        <v>39083</v>
      </c>
      <c r="K7" s="43">
        <v>39448</v>
      </c>
      <c r="L7" s="43">
        <v>39814</v>
      </c>
      <c r="M7" s="43">
        <v>40179</v>
      </c>
      <c r="N7" s="43">
        <v>40544</v>
      </c>
      <c r="O7" s="43">
        <v>40909</v>
      </c>
      <c r="P7" s="43">
        <v>41275</v>
      </c>
      <c r="Q7" s="43">
        <v>41640</v>
      </c>
      <c r="R7" s="43">
        <v>42005</v>
      </c>
      <c r="S7" s="43">
        <v>42370</v>
      </c>
      <c r="T7" s="43">
        <v>42736</v>
      </c>
      <c r="U7" s="43">
        <v>43101</v>
      </c>
      <c r="V7" s="43">
        <v>43282</v>
      </c>
      <c r="W7" s="40"/>
      <c r="X7" s="40"/>
      <c r="Y7" s="40"/>
      <c r="Z7" s="74"/>
      <c r="AA7" s="74"/>
      <c r="AB7" s="4"/>
      <c r="AC7" s="74"/>
      <c r="AD7" s="93"/>
    </row>
    <row r="8" spans="2:30" x14ac:dyDescent="0.25">
      <c r="B8" s="652"/>
      <c r="C8" s="653"/>
      <c r="D8" s="653"/>
      <c r="E8" s="653"/>
      <c r="F8" s="653"/>
      <c r="G8" s="43">
        <v>38352</v>
      </c>
      <c r="H8" s="43">
        <v>38717</v>
      </c>
      <c r="I8" s="43">
        <v>39082</v>
      </c>
      <c r="J8" s="43">
        <v>39447</v>
      </c>
      <c r="K8" s="43">
        <v>39813</v>
      </c>
      <c r="L8" s="43">
        <v>40178</v>
      </c>
      <c r="M8" s="43">
        <v>40543</v>
      </c>
      <c r="N8" s="43">
        <v>40908</v>
      </c>
      <c r="O8" s="43">
        <v>41274</v>
      </c>
      <c r="P8" s="43">
        <v>41639</v>
      </c>
      <c r="Q8" s="43">
        <v>42004</v>
      </c>
      <c r="R8" s="43">
        <v>42369</v>
      </c>
      <c r="S8" s="43">
        <v>42735</v>
      </c>
      <c r="T8" s="43">
        <v>43100</v>
      </c>
      <c r="U8" s="43">
        <v>43281</v>
      </c>
      <c r="V8" s="43">
        <v>43556</v>
      </c>
      <c r="W8" s="40"/>
      <c r="X8" s="40"/>
      <c r="Y8" s="40"/>
      <c r="Z8" s="74"/>
      <c r="AA8" s="74"/>
      <c r="AB8" s="74"/>
      <c r="AC8" s="74"/>
      <c r="AD8" s="93"/>
    </row>
    <row r="9" spans="2:30" ht="30" x14ac:dyDescent="0.25">
      <c r="B9" s="92"/>
      <c r="C9" s="74"/>
      <c r="D9" s="74"/>
      <c r="E9" s="155"/>
      <c r="F9" s="38"/>
      <c r="G9" s="106">
        <v>2004</v>
      </c>
      <c r="H9" s="106">
        <v>2005</v>
      </c>
      <c r="I9" s="106">
        <v>2006</v>
      </c>
      <c r="J9" s="106">
        <v>2007</v>
      </c>
      <c r="K9" s="106">
        <v>2008</v>
      </c>
      <c r="L9" s="106">
        <v>2009</v>
      </c>
      <c r="M9" s="106">
        <v>2010</v>
      </c>
      <c r="N9" s="106">
        <v>2011</v>
      </c>
      <c r="O9" s="106">
        <v>2012</v>
      </c>
      <c r="P9" s="106">
        <f>O9+1</f>
        <v>2013</v>
      </c>
      <c r="Q9" s="106">
        <f>P9+1</f>
        <v>2014</v>
      </c>
      <c r="R9" s="106">
        <f>Q9+1</f>
        <v>2015</v>
      </c>
      <c r="S9" s="106">
        <v>2016</v>
      </c>
      <c r="T9" s="106">
        <f>S9+1</f>
        <v>2017</v>
      </c>
      <c r="U9" s="114" t="s">
        <v>120</v>
      </c>
      <c r="V9" s="114" t="s">
        <v>274</v>
      </c>
      <c r="W9" s="107" t="s">
        <v>49</v>
      </c>
      <c r="X9" s="4"/>
      <c r="Y9" s="74"/>
      <c r="Z9" s="74"/>
      <c r="AA9" s="4"/>
      <c r="AB9" s="74"/>
      <c r="AC9" s="74"/>
      <c r="AD9" s="93"/>
    </row>
    <row r="10" spans="2:30" x14ac:dyDescent="0.25">
      <c r="B10" s="92"/>
      <c r="C10" s="74"/>
      <c r="D10" s="74"/>
      <c r="E10" s="674" t="s">
        <v>61</v>
      </c>
      <c r="F10" s="675"/>
      <c r="G10" s="407">
        <v>1</v>
      </c>
      <c r="H10" s="407">
        <v>2</v>
      </c>
      <c r="I10" s="407">
        <v>3</v>
      </c>
      <c r="J10" s="407">
        <v>4</v>
      </c>
      <c r="K10" s="407">
        <v>5</v>
      </c>
      <c r="L10" s="407">
        <v>6</v>
      </c>
      <c r="M10" s="148">
        <v>7</v>
      </c>
      <c r="N10" s="407">
        <v>8</v>
      </c>
      <c r="O10" s="407">
        <v>9</v>
      </c>
      <c r="P10" s="407">
        <v>10</v>
      </c>
      <c r="Q10" s="407">
        <v>1</v>
      </c>
      <c r="R10" s="407">
        <v>2</v>
      </c>
      <c r="S10" s="407">
        <v>3</v>
      </c>
      <c r="T10" s="407">
        <v>4</v>
      </c>
      <c r="U10" s="407">
        <v>5</v>
      </c>
      <c r="V10" s="223">
        <v>6</v>
      </c>
      <c r="W10" s="39">
        <f t="shared" ref="W10:W15" si="0">SUM(G10:V10)</f>
        <v>76</v>
      </c>
      <c r="X10" s="11">
        <v>0</v>
      </c>
      <c r="Y10" s="74"/>
      <c r="Z10" s="74"/>
      <c r="AA10" s="4"/>
      <c r="AB10" s="74"/>
      <c r="AC10" s="74"/>
      <c r="AD10" s="93"/>
    </row>
    <row r="11" spans="2:30" x14ac:dyDescent="0.25">
      <c r="B11" s="92"/>
      <c r="C11" s="74"/>
      <c r="D11" s="74"/>
      <c r="E11" s="676" t="s">
        <v>275</v>
      </c>
      <c r="F11" s="677"/>
      <c r="G11" s="120">
        <v>10</v>
      </c>
      <c r="H11" s="120">
        <v>20</v>
      </c>
      <c r="I11" s="120">
        <v>30</v>
      </c>
      <c r="J11" s="120">
        <v>40</v>
      </c>
      <c r="K11" s="120">
        <v>50</v>
      </c>
      <c r="L11" s="120">
        <v>60</v>
      </c>
      <c r="M11" s="120">
        <v>70</v>
      </c>
      <c r="N11" s="120">
        <v>80</v>
      </c>
      <c r="O11" s="120">
        <v>90</v>
      </c>
      <c r="P11" s="120">
        <v>100</v>
      </c>
      <c r="Q11" s="120">
        <v>10</v>
      </c>
      <c r="R11" s="120">
        <v>20</v>
      </c>
      <c r="S11" s="120">
        <v>30</v>
      </c>
      <c r="T11" s="120">
        <v>40</v>
      </c>
      <c r="U11" s="120">
        <v>50</v>
      </c>
      <c r="V11" s="120">
        <v>60</v>
      </c>
      <c r="W11" s="121">
        <f t="shared" si="0"/>
        <v>760</v>
      </c>
      <c r="X11" s="11">
        <v>0</v>
      </c>
      <c r="Y11" s="74"/>
      <c r="Z11" s="74"/>
      <c r="AA11" s="4"/>
      <c r="AB11" s="74"/>
      <c r="AC11" s="74"/>
      <c r="AD11" s="93"/>
    </row>
    <row r="12" spans="2:30" x14ac:dyDescent="0.25">
      <c r="B12" s="92"/>
      <c r="C12" s="74"/>
      <c r="D12" s="74"/>
      <c r="E12" s="676" t="s">
        <v>62</v>
      </c>
      <c r="F12" s="677"/>
      <c r="G12" s="407"/>
      <c r="H12" s="407"/>
      <c r="I12" s="407"/>
      <c r="J12" s="407"/>
      <c r="K12" s="407"/>
      <c r="L12" s="407"/>
      <c r="M12" s="148"/>
      <c r="N12" s="407"/>
      <c r="O12" s="407"/>
      <c r="P12" s="407"/>
      <c r="Q12" s="407"/>
      <c r="R12" s="407"/>
      <c r="S12" s="407"/>
      <c r="T12" s="407"/>
      <c r="U12" s="407"/>
      <c r="V12" s="223"/>
      <c r="W12" s="39">
        <f t="shared" si="0"/>
        <v>0</v>
      </c>
      <c r="X12" s="11">
        <v>200</v>
      </c>
      <c r="Y12" s="74"/>
      <c r="Z12" s="74"/>
      <c r="AA12" s="11"/>
      <c r="AB12" s="74"/>
      <c r="AC12" s="74"/>
      <c r="AD12" s="93"/>
    </row>
    <row r="13" spans="2:30" x14ac:dyDescent="0.25">
      <c r="B13" s="92"/>
      <c r="C13" s="74"/>
      <c r="D13" s="74"/>
      <c r="E13" s="676" t="s">
        <v>275</v>
      </c>
      <c r="F13" s="677"/>
      <c r="G13" s="120"/>
      <c r="H13" s="120"/>
      <c r="I13" s="120"/>
      <c r="J13" s="120"/>
      <c r="K13" s="120"/>
      <c r="L13" s="120"/>
      <c r="M13" s="120"/>
      <c r="N13" s="120"/>
      <c r="O13" s="120"/>
      <c r="P13" s="120"/>
      <c r="Q13" s="120"/>
      <c r="R13" s="120"/>
      <c r="S13" s="120"/>
      <c r="T13" s="120"/>
      <c r="U13" s="120"/>
      <c r="V13" s="134"/>
      <c r="W13" s="232">
        <f t="shared" si="0"/>
        <v>0</v>
      </c>
      <c r="X13" s="11">
        <v>200</v>
      </c>
      <c r="Y13" s="74"/>
      <c r="Z13" s="74"/>
      <c r="AA13" s="11"/>
      <c r="AB13" s="74"/>
      <c r="AC13" s="74"/>
      <c r="AD13" s="93"/>
    </row>
    <row r="14" spans="2:30" x14ac:dyDescent="0.25">
      <c r="B14" s="92"/>
      <c r="C14" s="74"/>
      <c r="D14" s="74"/>
      <c r="E14" s="676" t="s">
        <v>86</v>
      </c>
      <c r="F14" s="677"/>
      <c r="G14" s="407"/>
      <c r="H14" s="552"/>
      <c r="I14" s="552"/>
      <c r="J14" s="552"/>
      <c r="K14" s="552"/>
      <c r="L14" s="552"/>
      <c r="M14" s="552"/>
      <c r="N14" s="552"/>
      <c r="O14" s="552"/>
      <c r="P14" s="552"/>
      <c r="Q14" s="552"/>
      <c r="R14" s="552"/>
      <c r="S14" s="552"/>
      <c r="T14" s="552"/>
      <c r="U14" s="552"/>
      <c r="V14" s="552"/>
      <c r="W14" s="39">
        <f t="shared" si="0"/>
        <v>0</v>
      </c>
      <c r="X14" s="74"/>
      <c r="Y14" s="11">
        <v>1000</v>
      </c>
      <c r="Z14" s="74"/>
      <c r="AA14" s="74"/>
      <c r="AB14" s="74"/>
      <c r="AC14" s="74"/>
      <c r="AD14" s="93"/>
    </row>
    <row r="15" spans="2:30" x14ac:dyDescent="0.25">
      <c r="B15" s="92"/>
      <c r="C15" s="74"/>
      <c r="D15" s="74"/>
      <c r="E15" s="679" t="s">
        <v>275</v>
      </c>
      <c r="F15" s="680"/>
      <c r="G15" s="122"/>
      <c r="H15" s="122"/>
      <c r="I15" s="122"/>
      <c r="J15" s="122"/>
      <c r="K15" s="122"/>
      <c r="L15" s="122"/>
      <c r="M15" s="122"/>
      <c r="N15" s="122"/>
      <c r="O15" s="122"/>
      <c r="P15" s="122"/>
      <c r="Q15" s="122"/>
      <c r="R15" s="122"/>
      <c r="S15" s="122"/>
      <c r="T15" s="122"/>
      <c r="U15" s="122"/>
      <c r="V15" s="122"/>
      <c r="W15" s="123">
        <f t="shared" si="0"/>
        <v>0</v>
      </c>
      <c r="X15" s="74"/>
      <c r="Y15" s="4"/>
      <c r="Z15" s="74"/>
      <c r="AA15" s="74"/>
      <c r="AB15" s="74"/>
      <c r="AC15" s="74"/>
      <c r="AD15" s="93"/>
    </row>
    <row r="16" spans="2:30" x14ac:dyDescent="0.25">
      <c r="B16" s="92"/>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93"/>
    </row>
    <row r="17" spans="2:30" x14ac:dyDescent="0.25">
      <c r="B17" s="92"/>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93"/>
    </row>
    <row r="18" spans="2:30" x14ac:dyDescent="0.25">
      <c r="B18" s="92"/>
      <c r="C18" s="74"/>
      <c r="D18" s="74"/>
      <c r="E18" s="74"/>
      <c r="F18" s="24"/>
      <c r="G18" s="74"/>
      <c r="H18" s="74"/>
      <c r="I18" s="13"/>
      <c r="J18" s="13"/>
      <c r="K18" s="13"/>
      <c r="L18" s="13"/>
      <c r="M18" s="13"/>
      <c r="N18" s="13"/>
      <c r="O18" s="74"/>
      <c r="P18" s="74"/>
      <c r="Q18" s="74"/>
      <c r="R18" s="74"/>
      <c r="S18" s="74"/>
      <c r="T18" s="74"/>
      <c r="U18" s="74"/>
      <c r="V18" s="74"/>
      <c r="W18" s="74"/>
      <c r="X18" s="74"/>
      <c r="Y18" s="74"/>
      <c r="Z18" s="74"/>
      <c r="AA18" s="74"/>
      <c r="AB18" s="74"/>
      <c r="AC18" s="74"/>
      <c r="AD18" s="93"/>
    </row>
    <row r="19" spans="2:30" x14ac:dyDescent="0.25">
      <c r="B19" s="92"/>
      <c r="C19" s="74"/>
      <c r="D19" s="74"/>
      <c r="E19" s="74"/>
      <c r="F19" s="24"/>
      <c r="G19" s="25"/>
      <c r="H19" s="74"/>
      <c r="I19" s="24"/>
      <c r="J19" s="74"/>
      <c r="K19" s="74"/>
      <c r="L19" s="74"/>
      <c r="M19" s="74"/>
      <c r="N19" s="74"/>
      <c r="O19" s="74"/>
      <c r="P19" s="678"/>
      <c r="Q19" s="678"/>
      <c r="R19" s="12"/>
      <c r="S19" s="29"/>
      <c r="T19" s="74"/>
      <c r="U19" s="74"/>
      <c r="V19" s="74"/>
      <c r="W19" s="74"/>
      <c r="X19" s="74"/>
      <c r="Y19" s="74"/>
      <c r="Z19" s="74"/>
      <c r="AA19" s="74"/>
      <c r="AB19" s="74"/>
      <c r="AC19" s="74"/>
      <c r="AD19" s="93"/>
    </row>
    <row r="20" spans="2:30" x14ac:dyDescent="0.25">
      <c r="B20" s="92"/>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93"/>
    </row>
    <row r="21" spans="2:30" x14ac:dyDescent="0.25">
      <c r="B21" s="92"/>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93"/>
    </row>
    <row r="22" spans="2:30" x14ac:dyDescent="0.25">
      <c r="B22" s="92"/>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93"/>
    </row>
    <row r="23" spans="2:30" x14ac:dyDescent="0.25">
      <c r="B23" s="92"/>
      <c r="C23" s="74"/>
      <c r="D23" s="74"/>
      <c r="E23" s="74"/>
      <c r="F23" s="24"/>
      <c r="G23" s="74"/>
      <c r="H23" s="74"/>
      <c r="I23" s="24"/>
      <c r="J23" s="74"/>
      <c r="K23" s="74"/>
      <c r="L23" s="74"/>
      <c r="M23" s="74"/>
      <c r="N23" s="74"/>
      <c r="O23" s="74"/>
      <c r="P23" s="678"/>
      <c r="Q23" s="678"/>
      <c r="R23" s="12"/>
      <c r="S23" s="29"/>
      <c r="T23" s="74"/>
      <c r="U23" s="74"/>
      <c r="V23" s="74"/>
      <c r="W23" s="74"/>
      <c r="X23" s="74"/>
      <c r="Y23" s="74"/>
      <c r="Z23" s="74"/>
      <c r="AA23" s="74"/>
      <c r="AB23" s="74"/>
      <c r="AC23" s="74"/>
      <c r="AD23" s="93"/>
    </row>
    <row r="24" spans="2:30" x14ac:dyDescent="0.25">
      <c r="B24" s="92"/>
      <c r="C24" s="74"/>
      <c r="D24" s="74"/>
      <c r="E24" s="74"/>
      <c r="F24" s="74"/>
      <c r="G24" s="74"/>
      <c r="H24" s="74"/>
      <c r="I24" s="24"/>
      <c r="J24" s="74"/>
      <c r="K24" s="74"/>
      <c r="L24" s="74"/>
      <c r="M24" s="74"/>
      <c r="N24" s="74"/>
      <c r="O24" s="74"/>
      <c r="P24" s="678"/>
      <c r="Q24" s="678"/>
      <c r="R24" s="12"/>
      <c r="S24" s="29"/>
      <c r="T24" s="74"/>
      <c r="U24" s="74"/>
      <c r="V24" s="74"/>
      <c r="W24" s="74"/>
      <c r="X24" s="74"/>
      <c r="Y24" s="74"/>
      <c r="Z24" s="74"/>
      <c r="AA24" s="74"/>
      <c r="AB24" s="74"/>
      <c r="AC24" s="74"/>
      <c r="AD24" s="93"/>
    </row>
    <row r="25" spans="2:30" x14ac:dyDescent="0.25">
      <c r="B25" s="92"/>
      <c r="C25" s="74"/>
      <c r="D25" s="74"/>
      <c r="E25" s="74"/>
      <c r="F25" s="74"/>
      <c r="G25" s="74"/>
      <c r="H25" s="74"/>
      <c r="I25" s="74"/>
      <c r="J25" s="74"/>
      <c r="K25" s="74"/>
      <c r="L25" s="74"/>
      <c r="M25" s="74"/>
      <c r="N25" s="74"/>
      <c r="O25" s="74"/>
      <c r="P25" s="678"/>
      <c r="Q25" s="678"/>
      <c r="R25" s="12"/>
      <c r="S25" s="29"/>
      <c r="T25" s="74"/>
      <c r="U25" s="74"/>
      <c r="V25" s="74"/>
      <c r="W25" s="74"/>
      <c r="X25" s="74"/>
      <c r="Y25" s="74"/>
      <c r="Z25" s="74"/>
      <c r="AA25" s="74"/>
      <c r="AB25" s="74"/>
      <c r="AC25" s="74"/>
      <c r="AD25" s="93"/>
    </row>
    <row r="26" spans="2:30" x14ac:dyDescent="0.25">
      <c r="B26" s="408"/>
      <c r="C26" s="409"/>
      <c r="D26" s="409"/>
      <c r="E26" s="409"/>
      <c r="F26" s="409"/>
      <c r="G26" s="409"/>
      <c r="H26" s="409"/>
      <c r="I26" s="409"/>
      <c r="J26" s="409"/>
      <c r="K26" s="409"/>
      <c r="L26" s="409"/>
      <c r="M26" s="409"/>
      <c r="N26" s="409"/>
      <c r="O26" s="409"/>
      <c r="P26" s="407"/>
      <c r="Q26" s="407"/>
      <c r="R26" s="12"/>
      <c r="S26" s="29"/>
      <c r="T26" s="409"/>
      <c r="U26" s="409"/>
      <c r="V26" s="409"/>
      <c r="W26" s="409"/>
      <c r="X26" s="409"/>
      <c r="Y26" s="409"/>
      <c r="Z26" s="409"/>
      <c r="AA26" s="409"/>
      <c r="AB26" s="409"/>
      <c r="AC26" s="409"/>
      <c r="AD26" s="93"/>
    </row>
    <row r="27" spans="2:30" x14ac:dyDescent="0.25">
      <c r="B27" s="408"/>
      <c r="C27" s="409"/>
      <c r="D27" s="409"/>
      <c r="E27" s="409"/>
      <c r="F27" s="409"/>
      <c r="G27" s="409"/>
      <c r="H27" s="409"/>
      <c r="I27" s="409"/>
      <c r="J27" s="409"/>
      <c r="K27" s="409"/>
      <c r="L27" s="409"/>
      <c r="M27" s="409"/>
      <c r="N27" s="409"/>
      <c r="O27" s="409"/>
      <c r="P27" s="407"/>
      <c r="Q27" s="407"/>
      <c r="R27" s="12"/>
      <c r="S27" s="29"/>
      <c r="T27" s="409"/>
      <c r="U27" s="409"/>
      <c r="V27" s="409"/>
      <c r="W27" s="409"/>
      <c r="X27" s="409"/>
      <c r="Y27" s="409"/>
      <c r="Z27" s="409"/>
      <c r="AA27" s="409"/>
      <c r="AB27" s="409"/>
      <c r="AC27" s="409"/>
      <c r="AD27" s="93"/>
    </row>
    <row r="28" spans="2:30" x14ac:dyDescent="0.25">
      <c r="B28" s="408"/>
      <c r="C28" s="409"/>
      <c r="D28" s="409"/>
      <c r="E28" s="409"/>
      <c r="F28" s="409"/>
      <c r="G28" s="409"/>
      <c r="H28" s="409"/>
      <c r="I28" s="409"/>
      <c r="J28" s="409"/>
      <c r="K28" s="409"/>
      <c r="L28" s="409"/>
      <c r="M28" s="409"/>
      <c r="N28" s="409"/>
      <c r="O28" s="409"/>
      <c r="P28" s="407"/>
      <c r="Q28" s="407"/>
      <c r="R28" s="12"/>
      <c r="S28" s="29"/>
      <c r="T28" s="409"/>
      <c r="U28" s="409"/>
      <c r="V28" s="409"/>
      <c r="W28" s="409"/>
      <c r="X28" s="409"/>
      <c r="Y28" s="409"/>
      <c r="Z28" s="409"/>
      <c r="AA28" s="409"/>
      <c r="AB28" s="409"/>
      <c r="AC28" s="409"/>
      <c r="AD28" s="93"/>
    </row>
    <row r="29" spans="2:30" x14ac:dyDescent="0.25">
      <c r="B29" s="408"/>
      <c r="C29" s="409"/>
      <c r="D29" s="409"/>
      <c r="E29" s="409"/>
      <c r="F29" s="409"/>
      <c r="G29" s="409"/>
      <c r="H29" s="409"/>
      <c r="I29" s="409"/>
      <c r="J29" s="409"/>
      <c r="K29" s="409"/>
      <c r="L29" s="409"/>
      <c r="M29" s="409"/>
      <c r="N29" s="409"/>
      <c r="O29" s="409"/>
      <c r="P29" s="407"/>
      <c r="Q29" s="407"/>
      <c r="R29" s="12"/>
      <c r="S29" s="29"/>
      <c r="T29" s="409"/>
      <c r="U29" s="409"/>
      <c r="V29" s="409"/>
      <c r="W29" s="409"/>
      <c r="X29" s="409"/>
      <c r="Y29" s="409"/>
      <c r="Z29" s="409"/>
      <c r="AA29" s="409"/>
      <c r="AB29" s="409"/>
      <c r="AC29" s="409"/>
      <c r="AD29" s="93"/>
    </row>
    <row r="30" spans="2:30" x14ac:dyDescent="0.25">
      <c r="B30" s="408"/>
      <c r="C30" s="409"/>
      <c r="D30" s="409"/>
      <c r="E30" s="409"/>
      <c r="F30" s="409"/>
      <c r="G30" s="409"/>
      <c r="H30" s="409"/>
      <c r="I30" s="409"/>
      <c r="J30" s="409"/>
      <c r="K30" s="409"/>
      <c r="L30" s="409"/>
      <c r="M30" s="409"/>
      <c r="N30" s="409"/>
      <c r="O30" s="409"/>
      <c r="P30" s="407"/>
      <c r="Q30" s="407"/>
      <c r="R30" s="12"/>
      <c r="S30" s="29"/>
      <c r="T30" s="409"/>
      <c r="U30" s="409"/>
      <c r="V30" s="409"/>
      <c r="W30" s="409"/>
      <c r="X30" s="409"/>
      <c r="Y30" s="409"/>
      <c r="Z30" s="409"/>
      <c r="AA30" s="409"/>
      <c r="AB30" s="409"/>
      <c r="AC30" s="409"/>
      <c r="AD30" s="93"/>
    </row>
    <row r="31" spans="2:30" x14ac:dyDescent="0.25">
      <c r="B31" s="408"/>
      <c r="C31" s="409"/>
      <c r="D31" s="409"/>
      <c r="E31" s="409"/>
      <c r="F31" s="409"/>
      <c r="G31" s="409"/>
      <c r="H31" s="409"/>
      <c r="I31" s="409"/>
      <c r="J31" s="409"/>
      <c r="K31" s="409"/>
      <c r="L31" s="409"/>
      <c r="M31" s="409"/>
      <c r="N31" s="409"/>
      <c r="O31" s="409"/>
      <c r="P31" s="407"/>
      <c r="Q31" s="407"/>
      <c r="R31" s="12"/>
      <c r="S31" s="29"/>
      <c r="T31" s="409"/>
      <c r="U31" s="409"/>
      <c r="V31" s="409"/>
      <c r="W31" s="409"/>
      <c r="X31" s="409"/>
      <c r="Y31" s="409"/>
      <c r="Z31" s="409"/>
      <c r="AA31" s="409"/>
      <c r="AB31" s="409"/>
      <c r="AC31" s="409"/>
      <c r="AD31" s="93"/>
    </row>
    <row r="32" spans="2:30" x14ac:dyDescent="0.25">
      <c r="B32" s="408"/>
      <c r="C32" s="409"/>
      <c r="D32" s="409"/>
      <c r="E32" s="409"/>
      <c r="F32" s="409"/>
      <c r="G32" s="409"/>
      <c r="H32" s="409"/>
      <c r="I32" s="409"/>
      <c r="J32" s="409"/>
      <c r="K32" s="409"/>
      <c r="L32" s="409"/>
      <c r="M32" s="409"/>
      <c r="N32" s="409"/>
      <c r="O32" s="409"/>
      <c r="P32" s="407"/>
      <c r="Q32" s="407"/>
      <c r="R32" s="12"/>
      <c r="S32" s="29"/>
      <c r="T32" s="409"/>
      <c r="U32" s="409"/>
      <c r="V32" s="409"/>
      <c r="W32" s="409"/>
      <c r="X32" s="409"/>
      <c r="Y32" s="409"/>
      <c r="Z32" s="409"/>
      <c r="AA32" s="409"/>
      <c r="AB32" s="409"/>
      <c r="AC32" s="409"/>
      <c r="AD32" s="93"/>
    </row>
    <row r="33" spans="2:30" x14ac:dyDescent="0.25">
      <c r="B33" s="408"/>
      <c r="C33" s="409"/>
      <c r="D33" s="409"/>
      <c r="E33" s="409"/>
      <c r="F33" s="409"/>
      <c r="G33" s="409"/>
      <c r="H33" s="409"/>
      <c r="I33" s="409"/>
      <c r="J33" s="409"/>
      <c r="K33" s="409"/>
      <c r="L33" s="409"/>
      <c r="M33" s="409"/>
      <c r="N33" s="409"/>
      <c r="O33" s="409"/>
      <c r="P33" s="407"/>
      <c r="Q33" s="407"/>
      <c r="R33" s="12"/>
      <c r="S33" s="29"/>
      <c r="T33" s="409"/>
      <c r="U33" s="409"/>
      <c r="V33" s="409"/>
      <c r="W33" s="409"/>
      <c r="X33" s="409"/>
      <c r="Y33" s="409"/>
      <c r="Z33" s="409"/>
      <c r="AA33" s="409"/>
      <c r="AB33" s="409"/>
      <c r="AC33" s="409"/>
      <c r="AD33" s="93"/>
    </row>
    <row r="34" spans="2:30" x14ac:dyDescent="0.25">
      <c r="B34" s="408"/>
      <c r="C34" s="409"/>
      <c r="D34" s="409"/>
      <c r="E34" s="409"/>
      <c r="F34" s="409"/>
      <c r="G34" s="409"/>
      <c r="H34" s="409"/>
      <c r="I34" s="409"/>
      <c r="J34" s="409"/>
      <c r="K34" s="409"/>
      <c r="L34" s="409"/>
      <c r="M34" s="409"/>
      <c r="N34" s="409"/>
      <c r="O34" s="409"/>
      <c r="P34" s="407"/>
      <c r="Q34" s="407"/>
      <c r="R34" s="12"/>
      <c r="S34" s="29"/>
      <c r="T34" s="409"/>
      <c r="U34" s="409"/>
      <c r="V34" s="409"/>
      <c r="W34" s="409"/>
      <c r="X34" s="409"/>
      <c r="Y34" s="409"/>
      <c r="Z34" s="409"/>
      <c r="AA34" s="409"/>
      <c r="AB34" s="409"/>
      <c r="AC34" s="409"/>
      <c r="AD34" s="93"/>
    </row>
    <row r="35" spans="2:30" x14ac:dyDescent="0.25">
      <c r="B35" s="408"/>
      <c r="C35" s="409"/>
      <c r="D35" s="409"/>
      <c r="E35" s="409"/>
      <c r="F35" s="409"/>
      <c r="G35" s="409"/>
      <c r="H35" s="409"/>
      <c r="I35" s="409"/>
      <c r="J35" s="409"/>
      <c r="K35" s="409"/>
      <c r="L35" s="409"/>
      <c r="M35" s="409"/>
      <c r="N35" s="409"/>
      <c r="O35" s="409"/>
      <c r="P35" s="407"/>
      <c r="Q35" s="407"/>
      <c r="R35" s="12"/>
      <c r="S35" s="29"/>
      <c r="T35" s="409"/>
      <c r="U35" s="409"/>
      <c r="V35" s="409"/>
      <c r="W35" s="409"/>
      <c r="X35" s="409"/>
      <c r="Y35" s="409"/>
      <c r="Z35" s="409"/>
      <c r="AA35" s="409"/>
      <c r="AB35" s="409"/>
      <c r="AC35" s="409"/>
      <c r="AD35" s="93"/>
    </row>
    <row r="36" spans="2:30" x14ac:dyDescent="0.25">
      <c r="B36" s="92"/>
      <c r="C36" s="74"/>
      <c r="D36" s="74"/>
      <c r="E36" s="74"/>
      <c r="F36" s="74"/>
      <c r="G36" s="74"/>
      <c r="H36" s="74"/>
      <c r="I36" s="74"/>
      <c r="J36" s="74"/>
      <c r="K36" s="74"/>
      <c r="L36" s="74"/>
      <c r="M36" s="74"/>
      <c r="N36" s="74"/>
      <c r="O36" s="74"/>
      <c r="P36" s="678"/>
      <c r="Q36" s="678"/>
      <c r="R36" s="12"/>
      <c r="S36" s="29"/>
      <c r="T36" s="74"/>
      <c r="U36" s="74"/>
      <c r="V36" s="74"/>
      <c r="W36" s="74"/>
      <c r="X36" s="74"/>
      <c r="Y36" s="74"/>
      <c r="Z36" s="74"/>
      <c r="AA36" s="74"/>
      <c r="AB36" s="74"/>
      <c r="AC36" s="74"/>
      <c r="AD36" s="93"/>
    </row>
    <row r="37" spans="2:30" x14ac:dyDescent="0.25">
      <c r="B37" s="92"/>
      <c r="C37" s="74"/>
      <c r="D37" s="74"/>
      <c r="E37" s="74"/>
      <c r="F37" s="74"/>
      <c r="G37" s="74"/>
      <c r="H37" s="74"/>
      <c r="I37" s="74"/>
      <c r="J37" s="74"/>
      <c r="K37" s="74"/>
      <c r="L37" s="74"/>
      <c r="M37" s="74"/>
      <c r="N37" s="74"/>
      <c r="O37" s="74"/>
      <c r="P37" s="667"/>
      <c r="Q37" s="667"/>
      <c r="R37" s="7"/>
      <c r="S37" s="148"/>
      <c r="T37" s="74"/>
      <c r="U37" s="74"/>
      <c r="V37" s="74"/>
      <c r="W37" s="74"/>
      <c r="X37" s="74"/>
      <c r="Y37" s="74"/>
      <c r="Z37" s="74"/>
      <c r="AA37" s="74"/>
      <c r="AB37" s="74"/>
      <c r="AC37" s="74"/>
      <c r="AD37" s="93"/>
    </row>
    <row r="38" spans="2:30" x14ac:dyDescent="0.25">
      <c r="B38" s="92"/>
      <c r="C38" s="74"/>
      <c r="D38" s="74"/>
      <c r="E38" s="74"/>
      <c r="F38" s="74"/>
      <c r="G38" s="74"/>
      <c r="H38" s="74"/>
      <c r="I38" s="74"/>
      <c r="J38" s="74"/>
      <c r="K38" s="74"/>
      <c r="L38" s="74"/>
      <c r="M38" s="74"/>
      <c r="N38" s="74"/>
      <c r="O38" s="74"/>
      <c r="P38" s="667"/>
      <c r="Q38" s="667"/>
      <c r="R38" s="33"/>
      <c r="S38" s="74"/>
      <c r="T38" s="74"/>
      <c r="U38" s="74"/>
      <c r="V38" s="74"/>
      <c r="W38" s="74"/>
      <c r="X38" s="74"/>
      <c r="Y38" s="74"/>
      <c r="Z38" s="74"/>
      <c r="AA38" s="74"/>
      <c r="AB38" s="74"/>
      <c r="AC38" s="74"/>
      <c r="AD38" s="93"/>
    </row>
    <row r="39" spans="2:30" x14ac:dyDescent="0.25">
      <c r="B39" s="92"/>
      <c r="C39" s="74"/>
      <c r="D39" s="74"/>
      <c r="E39" s="74"/>
      <c r="F39" s="74"/>
      <c r="G39" s="74"/>
      <c r="H39" s="74"/>
      <c r="I39" s="74"/>
      <c r="J39" s="74"/>
      <c r="K39" s="74"/>
      <c r="L39" s="74"/>
      <c r="M39" s="74"/>
      <c r="N39" s="74"/>
      <c r="O39" s="74"/>
      <c r="P39" s="667"/>
      <c r="Q39" s="667"/>
      <c r="R39" s="7"/>
      <c r="S39" s="74"/>
      <c r="T39" s="74"/>
      <c r="U39" s="74"/>
      <c r="V39" s="74"/>
      <c r="W39" s="74"/>
      <c r="X39" s="74"/>
      <c r="Y39" s="74"/>
      <c r="Z39" s="74"/>
      <c r="AA39" s="74"/>
      <c r="AB39" s="74"/>
      <c r="AC39" s="74"/>
      <c r="AD39" s="93"/>
    </row>
    <row r="40" spans="2:30" x14ac:dyDescent="0.25">
      <c r="B40" s="92"/>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93"/>
    </row>
    <row r="41" spans="2:30" x14ac:dyDescent="0.25">
      <c r="B41" s="92"/>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93"/>
    </row>
    <row r="42" spans="2:30" x14ac:dyDescent="0.25">
      <c r="B42" s="92"/>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93"/>
    </row>
    <row r="43" spans="2:30" x14ac:dyDescent="0.25">
      <c r="B43" s="92"/>
      <c r="C43" s="74"/>
      <c r="D43" s="74"/>
      <c r="E43" s="74"/>
      <c r="F43" s="74"/>
      <c r="G43" s="74"/>
      <c r="H43" s="74"/>
      <c r="I43" s="74"/>
      <c r="J43" s="74"/>
      <c r="K43" s="74"/>
      <c r="L43" s="74"/>
      <c r="M43" s="74"/>
      <c r="N43" s="74"/>
      <c r="O43" s="74"/>
      <c r="P43" s="74"/>
      <c r="Q43" s="74"/>
      <c r="R43" s="74"/>
      <c r="S43" s="27"/>
      <c r="T43" s="74"/>
      <c r="U43" s="74"/>
      <c r="V43" s="74"/>
      <c r="W43" s="74"/>
      <c r="X43" s="74"/>
      <c r="Y43" s="74"/>
      <c r="Z43" s="74"/>
      <c r="AA43" s="74"/>
      <c r="AB43" s="74"/>
      <c r="AC43" s="74"/>
      <c r="AD43" s="93"/>
    </row>
    <row r="44" spans="2:30" x14ac:dyDescent="0.25">
      <c r="B44" s="92"/>
      <c r="C44" s="74"/>
      <c r="D44" s="74"/>
      <c r="E44" s="74"/>
      <c r="F44" s="74"/>
      <c r="G44" s="74"/>
      <c r="H44" s="74"/>
      <c r="I44" s="74"/>
      <c r="J44" s="74"/>
      <c r="K44" s="74"/>
      <c r="L44" s="74"/>
      <c r="M44" s="74"/>
      <c r="N44" s="74"/>
      <c r="O44" s="74"/>
      <c r="P44" s="74"/>
      <c r="Q44" s="74"/>
      <c r="R44" s="74"/>
      <c r="S44" s="27"/>
      <c r="T44" s="74"/>
      <c r="U44" s="74"/>
      <c r="V44" s="74"/>
      <c r="W44" s="74"/>
      <c r="X44" s="74"/>
      <c r="Y44" s="74"/>
      <c r="Z44" s="74"/>
      <c r="AA44" s="74"/>
      <c r="AB44" s="74"/>
      <c r="AC44" s="74"/>
      <c r="AD44" s="93"/>
    </row>
    <row r="45" spans="2:30" x14ac:dyDescent="0.25">
      <c r="B45" s="92"/>
      <c r="C45" s="74"/>
      <c r="D45" s="74"/>
      <c r="E45" s="74"/>
      <c r="F45" s="74"/>
      <c r="G45" s="74"/>
      <c r="H45" s="74"/>
      <c r="I45" s="74"/>
      <c r="J45" s="74"/>
      <c r="K45" s="74"/>
      <c r="L45" s="74"/>
      <c r="M45" s="74"/>
      <c r="N45" s="74"/>
      <c r="O45" s="74"/>
      <c r="P45" s="74"/>
      <c r="Q45" s="74"/>
      <c r="R45" s="74"/>
      <c r="S45" s="27"/>
      <c r="T45" s="74"/>
      <c r="U45" s="74"/>
      <c r="V45" s="74"/>
      <c r="W45" s="74"/>
      <c r="X45" s="74"/>
      <c r="Y45" s="74"/>
      <c r="Z45" s="74"/>
      <c r="AA45" s="74"/>
      <c r="AB45" s="74"/>
      <c r="AC45" s="74"/>
      <c r="AD45" s="93"/>
    </row>
    <row r="46" spans="2:30" x14ac:dyDescent="0.25">
      <c r="B46" s="92"/>
      <c r="C46" s="74"/>
      <c r="D46" s="74"/>
      <c r="E46" s="74"/>
      <c r="F46" s="74"/>
      <c r="G46" s="74"/>
      <c r="H46" s="74"/>
      <c r="I46" s="74"/>
      <c r="J46" s="74"/>
      <c r="K46" s="74"/>
      <c r="L46" s="74"/>
      <c r="M46" s="74"/>
      <c r="N46" s="74"/>
      <c r="O46" s="74"/>
      <c r="P46" s="74"/>
      <c r="Q46" s="74"/>
      <c r="R46" s="74"/>
      <c r="S46" s="27"/>
      <c r="T46" s="74"/>
      <c r="U46" s="74"/>
      <c r="V46" s="74"/>
      <c r="W46" s="74"/>
      <c r="X46" s="74"/>
      <c r="Y46" s="74"/>
      <c r="Z46" s="74"/>
      <c r="AA46" s="74"/>
      <c r="AB46" s="74"/>
      <c r="AC46" s="74"/>
      <c r="AD46" s="93"/>
    </row>
    <row r="47" spans="2:30" x14ac:dyDescent="0.25">
      <c r="B47" s="92"/>
      <c r="C47" s="74"/>
      <c r="D47" s="74"/>
      <c r="E47" s="74"/>
      <c r="F47" s="74"/>
      <c r="G47" s="74"/>
      <c r="H47" s="74"/>
      <c r="I47" s="74"/>
      <c r="J47" s="74"/>
      <c r="K47" s="74"/>
      <c r="L47" s="74"/>
      <c r="M47" s="74"/>
      <c r="N47" s="74"/>
      <c r="O47" s="74"/>
      <c r="P47" s="74"/>
      <c r="Q47" s="74"/>
      <c r="R47" s="74"/>
      <c r="S47" s="27"/>
      <c r="T47" s="74"/>
      <c r="U47" s="74"/>
      <c r="V47" s="74"/>
      <c r="W47" s="74"/>
      <c r="X47" s="74"/>
      <c r="Y47" s="74"/>
      <c r="Z47" s="74"/>
      <c r="AA47" s="74"/>
      <c r="AB47" s="74"/>
      <c r="AC47" s="74"/>
      <c r="AD47" s="93"/>
    </row>
    <row r="48" spans="2:30" x14ac:dyDescent="0.25">
      <c r="B48" s="92"/>
      <c r="C48" s="74"/>
      <c r="D48" s="74"/>
      <c r="E48" s="74"/>
      <c r="F48" s="74"/>
      <c r="G48" s="74"/>
      <c r="H48" s="74"/>
      <c r="I48" s="74"/>
      <c r="J48" s="74"/>
      <c r="K48" s="74"/>
      <c r="L48" s="74"/>
      <c r="M48" s="74"/>
      <c r="N48" s="74"/>
      <c r="O48" s="74"/>
      <c r="P48" s="74"/>
      <c r="Q48" s="74"/>
      <c r="R48" s="74"/>
      <c r="S48" s="27"/>
      <c r="T48" s="74"/>
      <c r="U48" s="74"/>
      <c r="V48" s="74"/>
      <c r="W48" s="74"/>
      <c r="X48" s="74"/>
      <c r="Y48" s="74"/>
      <c r="Z48" s="74"/>
      <c r="AA48" s="74"/>
      <c r="AB48" s="74"/>
      <c r="AC48" s="74"/>
      <c r="AD48" s="93"/>
    </row>
    <row r="49" spans="2:30" x14ac:dyDescent="0.25">
      <c r="B49" s="92"/>
      <c r="C49" s="74"/>
      <c r="D49" s="74"/>
      <c r="E49" s="74"/>
      <c r="F49" s="74"/>
      <c r="G49" s="74"/>
      <c r="H49" s="74"/>
      <c r="I49" s="74"/>
      <c r="J49" s="74"/>
      <c r="K49" s="74"/>
      <c r="L49" s="74"/>
      <c r="M49" s="74"/>
      <c r="N49" s="74"/>
      <c r="O49" s="74"/>
      <c r="P49" s="74"/>
      <c r="Q49" s="74"/>
      <c r="R49" s="74"/>
      <c r="S49" s="27"/>
      <c r="T49" s="74"/>
      <c r="U49" s="74"/>
      <c r="V49" s="74"/>
      <c r="W49" s="74"/>
      <c r="X49" s="74"/>
      <c r="Y49" s="74"/>
      <c r="Z49" s="74"/>
      <c r="AA49" s="74"/>
      <c r="AB49" s="74"/>
      <c r="AC49" s="74"/>
      <c r="AD49" s="93"/>
    </row>
    <row r="50" spans="2:30" x14ac:dyDescent="0.25">
      <c r="B50" s="92"/>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93"/>
    </row>
    <row r="51" spans="2:30" x14ac:dyDescent="0.25">
      <c r="B51" s="92"/>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93"/>
    </row>
    <row r="52" spans="2:30" ht="18.75" x14ac:dyDescent="0.25">
      <c r="B52" s="662" t="s">
        <v>50</v>
      </c>
      <c r="C52" s="663"/>
      <c r="D52" s="663"/>
      <c r="E52" s="663"/>
      <c r="F52" s="663"/>
      <c r="G52" s="663"/>
      <c r="H52" s="663"/>
      <c r="I52" s="663"/>
      <c r="J52" s="663"/>
      <c r="K52" s="663"/>
      <c r="L52" s="663"/>
      <c r="M52" s="663"/>
      <c r="N52" s="663"/>
      <c r="O52" s="663"/>
      <c r="P52" s="663"/>
      <c r="Q52" s="663"/>
      <c r="R52" s="663"/>
      <c r="S52" s="663"/>
      <c r="T52" s="663"/>
      <c r="U52" s="663"/>
      <c r="V52" s="663"/>
      <c r="W52" s="663"/>
      <c r="X52" s="663"/>
      <c r="Y52" s="663"/>
      <c r="Z52" s="663"/>
      <c r="AA52" s="663"/>
      <c r="AB52" s="663"/>
      <c r="AC52" s="663"/>
      <c r="AD52" s="664"/>
    </row>
    <row r="53" spans="2:30" ht="30.75" customHeight="1" x14ac:dyDescent="0.25">
      <c r="B53" s="168" t="s">
        <v>110</v>
      </c>
      <c r="C53" s="74"/>
      <c r="D53" s="74"/>
      <c r="E53" s="74"/>
      <c r="F53" s="74"/>
      <c r="G53" s="74"/>
      <c r="H53" s="74"/>
      <c r="I53" s="74"/>
      <c r="J53" s="74"/>
      <c r="K53" s="74"/>
      <c r="L53" s="74"/>
      <c r="M53" s="233" t="s">
        <v>111</v>
      </c>
      <c r="N53" s="74"/>
      <c r="O53" s="74"/>
      <c r="P53" s="74"/>
      <c r="Q53" s="74"/>
      <c r="R53" s="74"/>
      <c r="S53" s="74"/>
      <c r="T53" s="74"/>
      <c r="U53" s="74"/>
      <c r="V53" s="74"/>
      <c r="W53" s="74"/>
      <c r="X53" s="74"/>
      <c r="Y53" s="74"/>
      <c r="Z53" s="74"/>
      <c r="AA53" s="74"/>
      <c r="AB53" s="74"/>
      <c r="AC53" s="74"/>
      <c r="AD53" s="93"/>
    </row>
    <row r="54" spans="2:30" x14ac:dyDescent="0.25">
      <c r="B54" s="92"/>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93"/>
    </row>
    <row r="55" spans="2:30" ht="15" customHeight="1" x14ac:dyDescent="0.25">
      <c r="B55" s="92"/>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93"/>
    </row>
    <row r="56" spans="2:30" ht="27.75" customHeight="1" x14ac:dyDescent="0.25">
      <c r="B56" s="92"/>
      <c r="C56" s="74"/>
      <c r="D56" s="74"/>
      <c r="E56" s="74"/>
      <c r="F56" s="74"/>
      <c r="G56" s="74"/>
      <c r="H56" s="74"/>
      <c r="I56" s="74"/>
      <c r="J56" s="74"/>
      <c r="K56" s="74"/>
      <c r="L56" s="74"/>
      <c r="M56" s="665" t="s">
        <v>2</v>
      </c>
      <c r="N56" s="665"/>
      <c r="O56" s="666" t="s">
        <v>121</v>
      </c>
      <c r="P56" s="666" t="s">
        <v>289</v>
      </c>
      <c r="Q56" s="666" t="s">
        <v>122</v>
      </c>
      <c r="R56" s="666" t="s">
        <v>290</v>
      </c>
      <c r="S56" s="666" t="s">
        <v>123</v>
      </c>
      <c r="T56" s="666" t="s">
        <v>291</v>
      </c>
      <c r="U56" s="74"/>
      <c r="V56" s="665" t="s">
        <v>2</v>
      </c>
      <c r="W56" s="665"/>
      <c r="X56" s="666" t="s">
        <v>121</v>
      </c>
      <c r="Y56" s="666" t="s">
        <v>289</v>
      </c>
      <c r="Z56" s="666" t="s">
        <v>122</v>
      </c>
      <c r="AA56" s="666" t="s">
        <v>290</v>
      </c>
      <c r="AB56" s="666" t="s">
        <v>123</v>
      </c>
      <c r="AC56" s="666" t="s">
        <v>291</v>
      </c>
      <c r="AD56" s="93"/>
    </row>
    <row r="57" spans="2:30" ht="15" customHeight="1" x14ac:dyDescent="0.25">
      <c r="B57" s="92"/>
      <c r="C57" s="74"/>
      <c r="D57" s="74"/>
      <c r="E57" s="13"/>
      <c r="F57" s="13"/>
      <c r="G57" s="14"/>
      <c r="H57" s="13"/>
      <c r="I57" s="74"/>
      <c r="J57" s="74"/>
      <c r="K57" s="74"/>
      <c r="L57" s="74"/>
      <c r="M57" s="665"/>
      <c r="N57" s="665"/>
      <c r="O57" s="666"/>
      <c r="P57" s="666"/>
      <c r="Q57" s="666"/>
      <c r="R57" s="666"/>
      <c r="S57" s="666"/>
      <c r="T57" s="666"/>
      <c r="U57" s="74"/>
      <c r="V57" s="665"/>
      <c r="W57" s="665"/>
      <c r="X57" s="666"/>
      <c r="Y57" s="666"/>
      <c r="Z57" s="666"/>
      <c r="AA57" s="666"/>
      <c r="AB57" s="666"/>
      <c r="AC57" s="666"/>
      <c r="AD57" s="93"/>
    </row>
    <row r="58" spans="2:30" ht="36" customHeight="1" x14ac:dyDescent="0.25">
      <c r="B58" s="92"/>
      <c r="C58" s="74"/>
      <c r="D58" s="74"/>
      <c r="E58" s="14"/>
      <c r="F58" s="15"/>
      <c r="G58" s="108" t="s">
        <v>48</v>
      </c>
      <c r="H58" s="108" t="s">
        <v>53</v>
      </c>
      <c r="I58" s="108" t="s">
        <v>65</v>
      </c>
      <c r="J58" s="74"/>
      <c r="K58" s="74"/>
      <c r="L58" s="74"/>
      <c r="M58" s="48" t="s">
        <v>40</v>
      </c>
      <c r="N58" s="48"/>
      <c r="O58" s="149">
        <v>1</v>
      </c>
      <c r="P58" s="225">
        <v>2</v>
      </c>
      <c r="Q58" s="149">
        <v>3</v>
      </c>
      <c r="R58" s="225">
        <v>4</v>
      </c>
      <c r="S58" s="47">
        <v>5</v>
      </c>
      <c r="T58" s="47">
        <v>6</v>
      </c>
      <c r="U58" s="74"/>
      <c r="V58" s="156" t="s">
        <v>40</v>
      </c>
      <c r="W58" s="48"/>
      <c r="X58" s="128">
        <v>10</v>
      </c>
      <c r="Y58" s="128">
        <v>20</v>
      </c>
      <c r="Z58" s="128">
        <v>30</v>
      </c>
      <c r="AA58" s="128">
        <v>40</v>
      </c>
      <c r="AB58" s="7">
        <v>50</v>
      </c>
      <c r="AC58" s="7">
        <v>60</v>
      </c>
      <c r="AD58" s="93"/>
    </row>
    <row r="59" spans="2:30" x14ac:dyDescent="0.25">
      <c r="B59" s="92"/>
      <c r="C59" s="74"/>
      <c r="D59" s="74"/>
      <c r="E59" s="681" t="s">
        <v>61</v>
      </c>
      <c r="F59" s="682"/>
      <c r="G59" s="18">
        <v>1</v>
      </c>
      <c r="H59" s="46"/>
      <c r="I59" s="420">
        <f>G59/$G$71</f>
        <v>0.01</v>
      </c>
      <c r="J59" s="74"/>
      <c r="K59" s="74"/>
      <c r="L59" s="74"/>
      <c r="M59" s="48" t="s">
        <v>39</v>
      </c>
      <c r="N59" s="48"/>
      <c r="O59" s="412"/>
      <c r="P59" s="412"/>
      <c r="Q59" s="412"/>
      <c r="R59" s="412"/>
      <c r="S59" s="47"/>
      <c r="T59" s="47"/>
      <c r="U59" s="74"/>
      <c r="V59" s="156" t="s">
        <v>39</v>
      </c>
      <c r="W59" s="48"/>
      <c r="X59" s="128"/>
      <c r="Y59" s="128"/>
      <c r="Z59" s="128"/>
      <c r="AA59" s="128"/>
      <c r="AB59" s="7"/>
      <c r="AC59" s="7"/>
      <c r="AD59" s="93"/>
    </row>
    <row r="60" spans="2:30" x14ac:dyDescent="0.25">
      <c r="B60" s="92"/>
      <c r="C60" s="74"/>
      <c r="D60" s="74"/>
      <c r="E60" s="683" t="s">
        <v>64</v>
      </c>
      <c r="F60" s="678"/>
      <c r="G60" s="153">
        <v>2</v>
      </c>
      <c r="H60" s="19">
        <f>G60/G59</f>
        <v>2</v>
      </c>
      <c r="I60" s="219">
        <f>G60/$G$71</f>
        <v>0.02</v>
      </c>
      <c r="J60" s="74"/>
      <c r="K60" s="74"/>
      <c r="L60" s="74"/>
      <c r="M60" s="49" t="s">
        <v>14</v>
      </c>
      <c r="N60" s="49"/>
      <c r="O60" s="412"/>
      <c r="P60" s="412"/>
      <c r="Q60" s="412"/>
      <c r="R60" s="412"/>
      <c r="S60" s="47"/>
      <c r="T60" s="47"/>
      <c r="U60" s="74"/>
      <c r="V60" s="157" t="s">
        <v>14</v>
      </c>
      <c r="W60" s="49"/>
      <c r="X60" s="128"/>
      <c r="Y60" s="128"/>
      <c r="Z60" s="128"/>
      <c r="AA60" s="128"/>
      <c r="AB60" s="7"/>
      <c r="AC60" s="7"/>
      <c r="AD60" s="93"/>
    </row>
    <row r="61" spans="2:30" x14ac:dyDescent="0.25">
      <c r="B61" s="92"/>
      <c r="C61" s="74"/>
      <c r="D61" s="74"/>
      <c r="E61" s="684" t="s">
        <v>63</v>
      </c>
      <c r="F61" s="685"/>
      <c r="G61" s="42">
        <v>3</v>
      </c>
      <c r="H61" s="44">
        <f>G61/G59</f>
        <v>3</v>
      </c>
      <c r="I61" s="214">
        <f>G61/$G$71</f>
        <v>0.03</v>
      </c>
      <c r="J61" s="74"/>
      <c r="K61" s="74"/>
      <c r="L61" s="74"/>
      <c r="M61" s="48" t="s">
        <v>29</v>
      </c>
      <c r="N61" s="48"/>
      <c r="O61" s="412"/>
      <c r="P61" s="412"/>
      <c r="Q61" s="412"/>
      <c r="R61" s="412"/>
      <c r="S61" s="47"/>
      <c r="T61" s="47"/>
      <c r="U61" s="74"/>
      <c r="V61" s="156" t="s">
        <v>29</v>
      </c>
      <c r="W61" s="48"/>
      <c r="X61" s="128"/>
      <c r="Y61" s="128"/>
      <c r="Z61" s="128"/>
      <c r="AA61" s="128"/>
      <c r="AB61" s="7"/>
      <c r="AC61" s="7"/>
      <c r="AD61" s="93"/>
    </row>
    <row r="62" spans="2:30" x14ac:dyDescent="0.25">
      <c r="B62" s="92"/>
      <c r="C62" s="74"/>
      <c r="D62" s="74"/>
      <c r="E62" s="9"/>
      <c r="F62" s="9"/>
      <c r="G62" s="9"/>
      <c r="H62" s="9"/>
      <c r="I62" s="9"/>
      <c r="J62" s="74"/>
      <c r="K62" s="74"/>
      <c r="L62" s="74"/>
      <c r="M62" s="48" t="s">
        <v>41</v>
      </c>
      <c r="N62" s="48"/>
      <c r="O62" s="412"/>
      <c r="P62" s="412"/>
      <c r="Q62" s="412"/>
      <c r="R62" s="412"/>
      <c r="S62" s="47"/>
      <c r="T62" s="47"/>
      <c r="U62" s="74"/>
      <c r="V62" s="156" t="s">
        <v>41</v>
      </c>
      <c r="W62" s="48"/>
      <c r="X62" s="128"/>
      <c r="Y62" s="128"/>
      <c r="Z62" s="128"/>
      <c r="AA62" s="128"/>
      <c r="AB62" s="7"/>
      <c r="AC62" s="7"/>
      <c r="AD62" s="93"/>
    </row>
    <row r="63" spans="2:30" x14ac:dyDescent="0.25">
      <c r="B63" s="92"/>
      <c r="C63" s="74"/>
      <c r="D63" s="74"/>
      <c r="E63" s="13"/>
      <c r="F63" s="13"/>
      <c r="G63" s="14"/>
      <c r="H63" s="13"/>
      <c r="I63" s="74"/>
      <c r="J63" s="74"/>
      <c r="K63" s="74"/>
      <c r="L63" s="74"/>
      <c r="M63" s="48" t="s">
        <v>38</v>
      </c>
      <c r="N63" s="48"/>
      <c r="O63" s="412"/>
      <c r="P63" s="412"/>
      <c r="Q63" s="412"/>
      <c r="R63" s="412"/>
      <c r="S63" s="47"/>
      <c r="T63" s="47"/>
      <c r="U63" s="74"/>
      <c r="V63" s="156" t="s">
        <v>38</v>
      </c>
      <c r="W63" s="48"/>
      <c r="X63" s="128"/>
      <c r="Y63" s="128"/>
      <c r="Z63" s="128"/>
      <c r="AA63" s="128"/>
      <c r="AB63" s="7"/>
      <c r="AC63" s="7"/>
      <c r="AD63" s="93"/>
    </row>
    <row r="64" spans="2:30" x14ac:dyDescent="0.25">
      <c r="B64" s="92"/>
      <c r="C64" s="74"/>
      <c r="D64" s="74"/>
      <c r="E64" s="14"/>
      <c r="F64" s="15"/>
      <c r="G64" s="108" t="s">
        <v>285</v>
      </c>
      <c r="H64" s="108" t="s">
        <v>53</v>
      </c>
      <c r="I64" s="108" t="s">
        <v>65</v>
      </c>
      <c r="J64" s="74"/>
      <c r="K64" s="74"/>
      <c r="L64" s="74"/>
      <c r="M64" s="48" t="s">
        <v>35</v>
      </c>
      <c r="N64" s="48"/>
      <c r="O64" s="412"/>
      <c r="P64" s="412"/>
      <c r="Q64" s="412"/>
      <c r="R64" s="412"/>
      <c r="S64" s="47"/>
      <c r="T64" s="47"/>
      <c r="U64" s="74"/>
      <c r="V64" s="156" t="s">
        <v>35</v>
      </c>
      <c r="W64" s="48"/>
      <c r="X64" s="128"/>
      <c r="Y64" s="128"/>
      <c r="Z64" s="128"/>
      <c r="AA64" s="128"/>
      <c r="AB64" s="7"/>
      <c r="AC64" s="7"/>
      <c r="AD64" s="93"/>
    </row>
    <row r="65" spans="2:30" x14ac:dyDescent="0.25">
      <c r="B65" s="92"/>
      <c r="C65" s="74"/>
      <c r="D65" s="74"/>
      <c r="E65" s="681" t="s">
        <v>61</v>
      </c>
      <c r="F65" s="682"/>
      <c r="G65" s="124">
        <v>10</v>
      </c>
      <c r="H65" s="46"/>
      <c r="I65" s="420">
        <f>G65/$G$70</f>
        <v>0.1</v>
      </c>
      <c r="J65" s="74"/>
      <c r="K65" s="74"/>
      <c r="L65" s="74"/>
      <c r="M65" s="48" t="s">
        <v>16</v>
      </c>
      <c r="N65" s="48"/>
      <c r="O65" s="412"/>
      <c r="P65" s="412"/>
      <c r="Q65" s="412"/>
      <c r="R65" s="412"/>
      <c r="S65" s="47"/>
      <c r="T65" s="47"/>
      <c r="U65" s="74"/>
      <c r="V65" s="156" t="s">
        <v>16</v>
      </c>
      <c r="W65" s="48"/>
      <c r="X65" s="128"/>
      <c r="Y65" s="128"/>
      <c r="Z65" s="128"/>
      <c r="AA65" s="128"/>
      <c r="AB65" s="7"/>
      <c r="AC65" s="7"/>
      <c r="AD65" s="93"/>
    </row>
    <row r="66" spans="2:30" x14ac:dyDescent="0.25">
      <c r="B66" s="92"/>
      <c r="C66" s="74"/>
      <c r="D66" s="74"/>
      <c r="E66" s="683" t="s">
        <v>64</v>
      </c>
      <c r="F66" s="689"/>
      <c r="G66" s="86">
        <v>20</v>
      </c>
      <c r="H66" s="21">
        <f>G66/G65</f>
        <v>2</v>
      </c>
      <c r="I66" s="219">
        <f>G66/$G$70</f>
        <v>0.2</v>
      </c>
      <c r="J66" s="74"/>
      <c r="K66" s="74"/>
      <c r="L66" s="74"/>
      <c r="M66" s="48" t="s">
        <v>42</v>
      </c>
      <c r="N66" s="48"/>
      <c r="O66" s="412"/>
      <c r="P66" s="412"/>
      <c r="Q66" s="412"/>
      <c r="R66" s="412"/>
      <c r="S66" s="47"/>
      <c r="T66" s="47"/>
      <c r="U66" s="74"/>
      <c r="V66" s="156" t="s">
        <v>42</v>
      </c>
      <c r="W66" s="48"/>
      <c r="X66" s="128"/>
      <c r="Y66" s="128"/>
      <c r="Z66" s="128"/>
      <c r="AA66" s="128"/>
      <c r="AB66" s="7"/>
      <c r="AC66" s="7"/>
      <c r="AD66" s="93"/>
    </row>
    <row r="67" spans="2:30" x14ac:dyDescent="0.25">
      <c r="B67" s="92"/>
      <c r="C67" s="74"/>
      <c r="D67" s="74"/>
      <c r="E67" s="684" t="s">
        <v>63</v>
      </c>
      <c r="F67" s="685"/>
      <c r="G67" s="125">
        <v>30</v>
      </c>
      <c r="H67" s="44">
        <f>G67/G65</f>
        <v>3</v>
      </c>
      <c r="I67" s="214">
        <f>G67/$G$70</f>
        <v>0.3</v>
      </c>
      <c r="J67" s="74"/>
      <c r="K67" s="74"/>
      <c r="L67" s="74"/>
      <c r="M67" s="48" t="s">
        <v>15</v>
      </c>
      <c r="N67" s="48"/>
      <c r="O67" s="412"/>
      <c r="P67" s="412"/>
      <c r="Q67" s="412"/>
      <c r="R67" s="412"/>
      <c r="S67" s="47"/>
      <c r="T67" s="47"/>
      <c r="U67" s="74"/>
      <c r="V67" s="156" t="s">
        <v>15</v>
      </c>
      <c r="W67" s="48"/>
      <c r="X67" s="128"/>
      <c r="Y67" s="128"/>
      <c r="Z67" s="128"/>
      <c r="AA67" s="128"/>
      <c r="AB67" s="7"/>
      <c r="AC67" s="7"/>
      <c r="AD67" s="93"/>
    </row>
    <row r="68" spans="2:30" x14ac:dyDescent="0.25">
      <c r="B68" s="92"/>
      <c r="C68" s="74"/>
      <c r="D68" s="74"/>
      <c r="E68" s="94"/>
      <c r="F68" s="94"/>
      <c r="G68" s="94"/>
      <c r="H68" s="74"/>
      <c r="I68" s="154"/>
      <c r="J68" s="74"/>
      <c r="K68" s="74"/>
      <c r="L68" s="74"/>
      <c r="M68" s="48" t="s">
        <v>7</v>
      </c>
      <c r="N68" s="48"/>
      <c r="O68" s="412"/>
      <c r="P68" s="412"/>
      <c r="Q68" s="412"/>
      <c r="R68" s="412"/>
      <c r="S68" s="47"/>
      <c r="T68" s="47"/>
      <c r="U68" s="74"/>
      <c r="V68" s="156" t="s">
        <v>7</v>
      </c>
      <c r="W68" s="48"/>
      <c r="X68" s="128"/>
      <c r="Y68" s="128"/>
      <c r="Z68" s="128"/>
      <c r="AA68" s="128"/>
      <c r="AB68" s="7"/>
      <c r="AC68" s="7"/>
      <c r="AD68" s="93"/>
    </row>
    <row r="69" spans="2:30" x14ac:dyDescent="0.25">
      <c r="B69" s="92"/>
      <c r="C69" s="74"/>
      <c r="D69" s="74"/>
      <c r="E69" s="95" t="s">
        <v>68</v>
      </c>
      <c r="F69" s="94"/>
      <c r="G69" s="94"/>
      <c r="H69" s="45"/>
      <c r="I69" s="41"/>
      <c r="J69" s="74"/>
      <c r="K69" s="74"/>
      <c r="L69" s="74"/>
      <c r="M69" s="48" t="s">
        <v>20</v>
      </c>
      <c r="N69" s="48"/>
      <c r="O69" s="412"/>
      <c r="P69" s="412"/>
      <c r="Q69" s="412"/>
      <c r="R69" s="412"/>
      <c r="S69" s="47"/>
      <c r="T69" s="47"/>
      <c r="U69" s="74"/>
      <c r="V69" s="156" t="s">
        <v>20</v>
      </c>
      <c r="W69" s="48"/>
      <c r="X69" s="128"/>
      <c r="Y69" s="128"/>
      <c r="Z69" s="128"/>
      <c r="AA69" s="128"/>
      <c r="AB69" s="7"/>
      <c r="AC69" s="7"/>
      <c r="AD69" s="93"/>
    </row>
    <row r="70" spans="2:30" x14ac:dyDescent="0.25">
      <c r="B70" s="92"/>
      <c r="C70" s="74"/>
      <c r="D70" s="74"/>
      <c r="E70" s="94" t="s">
        <v>66</v>
      </c>
      <c r="F70" s="96"/>
      <c r="G70" s="126">
        <v>100</v>
      </c>
      <c r="H70" s="45" t="s">
        <v>275</v>
      </c>
      <c r="I70" s="154"/>
      <c r="J70" s="74"/>
      <c r="K70" s="74"/>
      <c r="L70" s="74"/>
      <c r="M70" s="48" t="s">
        <v>27</v>
      </c>
      <c r="N70" s="48"/>
      <c r="O70" s="412"/>
      <c r="P70" s="412"/>
      <c r="Q70" s="412"/>
      <c r="R70" s="412"/>
      <c r="S70" s="47"/>
      <c r="T70" s="47"/>
      <c r="U70" s="74"/>
      <c r="V70" s="156" t="s">
        <v>27</v>
      </c>
      <c r="W70" s="48"/>
      <c r="X70" s="128"/>
      <c r="Y70" s="128"/>
      <c r="Z70" s="128"/>
      <c r="AA70" s="128"/>
      <c r="AB70" s="7"/>
      <c r="AC70" s="7"/>
      <c r="AD70" s="93"/>
    </row>
    <row r="71" spans="2:30" x14ac:dyDescent="0.25">
      <c r="B71" s="92"/>
      <c r="C71" s="74"/>
      <c r="D71" s="45"/>
      <c r="E71" s="95" t="s">
        <v>67</v>
      </c>
      <c r="F71" s="96"/>
      <c r="G71" s="127">
        <v>100</v>
      </c>
      <c r="H71" s="45"/>
      <c r="I71" s="97">
        <f>1-I65</f>
        <v>0.9</v>
      </c>
      <c r="J71" s="74"/>
      <c r="K71" s="74"/>
      <c r="L71" s="74"/>
      <c r="M71" s="48" t="s">
        <v>28</v>
      </c>
      <c r="N71" s="48"/>
      <c r="O71" s="412"/>
      <c r="P71" s="412"/>
      <c r="Q71" s="412"/>
      <c r="R71" s="412"/>
      <c r="S71" s="47"/>
      <c r="T71" s="47"/>
      <c r="U71" s="74"/>
      <c r="V71" s="156" t="s">
        <v>28</v>
      </c>
      <c r="W71" s="48"/>
      <c r="X71" s="128"/>
      <c r="Y71" s="128"/>
      <c r="Z71" s="128"/>
      <c r="AA71" s="128"/>
      <c r="AB71" s="7"/>
      <c r="AC71" s="7"/>
      <c r="AD71" s="93"/>
    </row>
    <row r="72" spans="2:30" x14ac:dyDescent="0.25">
      <c r="B72" s="92"/>
      <c r="C72" s="74"/>
      <c r="D72" s="45"/>
      <c r="E72" s="94" t="s">
        <v>69</v>
      </c>
      <c r="F72" s="94"/>
      <c r="G72" s="127">
        <v>10</v>
      </c>
      <c r="H72" s="74"/>
      <c r="I72" s="25">
        <f>G72/G71</f>
        <v>0.1</v>
      </c>
      <c r="J72" s="74"/>
      <c r="K72" s="74"/>
      <c r="L72" s="74"/>
      <c r="M72" s="48" t="s">
        <v>19</v>
      </c>
      <c r="N72" s="48"/>
      <c r="O72" s="412"/>
      <c r="P72" s="412"/>
      <c r="Q72" s="412"/>
      <c r="R72" s="412"/>
      <c r="S72" s="47"/>
      <c r="T72" s="47"/>
      <c r="U72" s="74"/>
      <c r="V72" s="156" t="s">
        <v>19</v>
      </c>
      <c r="W72" s="48"/>
      <c r="X72" s="128"/>
      <c r="Y72" s="128"/>
      <c r="Z72" s="128"/>
      <c r="AA72" s="128"/>
      <c r="AB72" s="7"/>
      <c r="AC72" s="7"/>
      <c r="AD72" s="93"/>
    </row>
    <row r="73" spans="2:30" x14ac:dyDescent="0.25">
      <c r="B73" s="92"/>
      <c r="C73" s="74"/>
      <c r="D73" s="9"/>
      <c r="E73" s="421"/>
      <c r="F73" s="421"/>
      <c r="G73" s="421"/>
      <c r="H73" s="74"/>
      <c r="I73" s="74"/>
      <c r="J73" s="74"/>
      <c r="K73" s="74"/>
      <c r="L73" s="74"/>
      <c r="M73" s="48" t="s">
        <v>22</v>
      </c>
      <c r="N73" s="48"/>
      <c r="O73" s="412"/>
      <c r="P73" s="412"/>
      <c r="Q73" s="412"/>
      <c r="R73" s="412"/>
      <c r="S73" s="47"/>
      <c r="T73" s="47"/>
      <c r="U73" s="74"/>
      <c r="V73" s="156" t="s">
        <v>22</v>
      </c>
      <c r="W73" s="48"/>
      <c r="X73" s="128"/>
      <c r="Y73" s="128"/>
      <c r="Z73" s="128"/>
      <c r="AA73" s="128"/>
      <c r="AB73" s="7"/>
      <c r="AC73" s="7"/>
      <c r="AD73" s="93"/>
    </row>
    <row r="74" spans="2:30" x14ac:dyDescent="0.25">
      <c r="B74" s="92"/>
      <c r="C74" s="94"/>
      <c r="D74" s="421"/>
      <c r="E74" s="421" t="s">
        <v>71</v>
      </c>
      <c r="F74" s="9">
        <f>G71-G59</f>
        <v>99</v>
      </c>
      <c r="G74" s="9"/>
      <c r="H74" s="74"/>
      <c r="I74" s="74"/>
      <c r="J74" s="154"/>
      <c r="K74" s="154"/>
      <c r="L74" s="74"/>
      <c r="M74" s="109" t="s">
        <v>45</v>
      </c>
      <c r="N74" s="109"/>
      <c r="O74" s="152">
        <f>SUM(O58:O73)</f>
        <v>1</v>
      </c>
      <c r="P74" s="224">
        <f t="shared" ref="P74:T74" si="1">SUM(P58:P73)</f>
        <v>2</v>
      </c>
      <c r="Q74" s="224">
        <f t="shared" si="1"/>
        <v>3</v>
      </c>
      <c r="R74" s="224">
        <f t="shared" si="1"/>
        <v>4</v>
      </c>
      <c r="S74" s="224">
        <f t="shared" si="1"/>
        <v>5</v>
      </c>
      <c r="T74" s="224">
        <f t="shared" si="1"/>
        <v>6</v>
      </c>
      <c r="U74" s="74"/>
      <c r="V74" s="109" t="s">
        <v>288</v>
      </c>
      <c r="W74" s="109"/>
      <c r="X74" s="129">
        <f>SUM(X58:X73)</f>
        <v>10</v>
      </c>
      <c r="Y74" s="129">
        <f>SUM(Y58:Y73)</f>
        <v>20</v>
      </c>
      <c r="Z74" s="129">
        <f>SUM(Z58:Z73)</f>
        <v>30</v>
      </c>
      <c r="AA74" s="129">
        <f t="shared" ref="AA74:AC74" si="2">SUM(AA58:AA73)</f>
        <v>40</v>
      </c>
      <c r="AB74" s="129">
        <f t="shared" si="2"/>
        <v>50</v>
      </c>
      <c r="AC74" s="129">
        <f t="shared" si="2"/>
        <v>60</v>
      </c>
      <c r="AD74" s="93"/>
    </row>
    <row r="75" spans="2:30" x14ac:dyDescent="0.25">
      <c r="B75" s="92"/>
      <c r="C75" s="94"/>
      <c r="D75" s="421"/>
      <c r="E75" s="421" t="s">
        <v>72</v>
      </c>
      <c r="F75" s="9">
        <f>G59-G60</f>
        <v>-1</v>
      </c>
      <c r="G75" s="9"/>
      <c r="H75" s="9"/>
      <c r="I75" s="74"/>
      <c r="J75" s="154"/>
      <c r="K75" s="154"/>
      <c r="L75" s="154"/>
      <c r="M75" s="154"/>
      <c r="N75" s="154"/>
      <c r="O75" s="154"/>
      <c r="P75" s="158"/>
      <c r="Q75" s="158"/>
      <c r="R75" s="74"/>
      <c r="S75" s="74"/>
      <c r="T75" s="74"/>
      <c r="U75" s="74"/>
      <c r="V75" s="74"/>
      <c r="W75" s="74"/>
      <c r="X75" s="74"/>
      <c r="Y75" s="74"/>
      <c r="Z75" s="74"/>
      <c r="AA75" s="74"/>
      <c r="AB75" s="74"/>
      <c r="AC75" s="74"/>
      <c r="AD75" s="93"/>
    </row>
    <row r="76" spans="2:30" x14ac:dyDescent="0.25">
      <c r="B76" s="92"/>
      <c r="C76" s="94"/>
      <c r="D76" s="421"/>
      <c r="E76" s="421" t="s">
        <v>73</v>
      </c>
      <c r="F76" s="9">
        <f>G60</f>
        <v>2</v>
      </c>
      <c r="G76" s="9"/>
      <c r="H76" s="9"/>
      <c r="I76" s="41"/>
      <c r="J76" s="41"/>
      <c r="K76" s="41"/>
      <c r="L76" s="41"/>
      <c r="M76" s="41"/>
      <c r="N76" s="41"/>
      <c r="O76" s="41"/>
      <c r="P76" s="158"/>
      <c r="Q76" s="158"/>
      <c r="R76" s="74"/>
      <c r="S76" s="74"/>
      <c r="T76" s="74"/>
      <c r="U76" s="74"/>
      <c r="V76" s="74"/>
      <c r="W76" s="74"/>
      <c r="X76" s="74"/>
      <c r="Y76" s="74"/>
      <c r="Z76" s="74"/>
      <c r="AA76" s="74"/>
      <c r="AB76" s="74"/>
      <c r="AC76" s="74"/>
      <c r="AD76" s="93"/>
    </row>
    <row r="77" spans="2:30" x14ac:dyDescent="0.25">
      <c r="B77" s="92"/>
      <c r="C77" s="74"/>
      <c r="D77" s="9"/>
      <c r="E77" s="9" t="s">
        <v>70</v>
      </c>
      <c r="F77" s="9">
        <f>G61</f>
        <v>3</v>
      </c>
      <c r="G77" s="9"/>
      <c r="H77" s="9"/>
      <c r="I77" s="154"/>
      <c r="J77" s="154"/>
      <c r="K77" s="154"/>
      <c r="L77" s="154"/>
      <c r="M77" s="154"/>
      <c r="N77" s="154"/>
      <c r="O77" s="154"/>
      <c r="P77" s="158"/>
      <c r="Q77" s="158"/>
      <c r="R77" s="74"/>
      <c r="S77" s="74"/>
      <c r="T77" s="74"/>
      <c r="U77" s="74"/>
      <c r="V77" s="74"/>
      <c r="W77" s="74"/>
      <c r="X77" s="74"/>
      <c r="Y77" s="74"/>
      <c r="Z77" s="74"/>
      <c r="AA77" s="74"/>
      <c r="AB77" s="74"/>
      <c r="AC77" s="74"/>
      <c r="AD77" s="93"/>
    </row>
    <row r="78" spans="2:30" x14ac:dyDescent="0.25">
      <c r="B78" s="92"/>
      <c r="C78" s="74"/>
      <c r="D78" s="9"/>
      <c r="E78" s="9"/>
      <c r="F78" s="9"/>
      <c r="G78" s="9"/>
      <c r="H78" s="9"/>
      <c r="I78" s="34"/>
      <c r="J78" s="34"/>
      <c r="K78" s="34"/>
      <c r="L78" s="34"/>
      <c r="M78" s="34"/>
      <c r="N78" s="34"/>
      <c r="O78" s="34"/>
      <c r="P78" s="74"/>
      <c r="Q78" s="74"/>
      <c r="R78" s="74"/>
      <c r="S78" s="74"/>
      <c r="T78" s="74"/>
      <c r="U78" s="74"/>
      <c r="V78" s="74"/>
      <c r="W78" s="74"/>
      <c r="X78" s="74"/>
      <c r="Y78" s="74"/>
      <c r="Z78" s="74"/>
      <c r="AA78" s="74"/>
      <c r="AB78" s="74"/>
      <c r="AC78" s="74"/>
      <c r="AD78" s="93"/>
    </row>
    <row r="79" spans="2:30" x14ac:dyDescent="0.25">
      <c r="B79" s="92"/>
      <c r="C79" s="74"/>
      <c r="D79" s="9"/>
      <c r="E79" s="9"/>
      <c r="F79" s="9"/>
      <c r="G79" s="9"/>
      <c r="H79" s="9"/>
      <c r="I79" s="35"/>
      <c r="J79" s="35"/>
      <c r="K79" s="35"/>
      <c r="L79" s="35"/>
      <c r="M79" s="35"/>
      <c r="N79" s="35"/>
      <c r="O79" s="36"/>
      <c r="P79" s="74"/>
      <c r="Q79" s="74"/>
      <c r="R79" s="74"/>
      <c r="S79" s="74"/>
      <c r="T79" s="74"/>
      <c r="U79" s="74"/>
      <c r="V79" s="74"/>
      <c r="W79" s="74"/>
      <c r="X79" s="74"/>
      <c r="Y79" s="74"/>
      <c r="Z79" s="74"/>
      <c r="AA79" s="74"/>
      <c r="AB79" s="74"/>
      <c r="AC79" s="74"/>
      <c r="AD79" s="93"/>
    </row>
    <row r="80" spans="2:30" x14ac:dyDescent="0.25">
      <c r="B80" s="92"/>
      <c r="C80" s="74"/>
      <c r="D80" s="9"/>
      <c r="E80" s="9"/>
      <c r="F80" s="9"/>
      <c r="G80" s="9"/>
      <c r="H80" s="9"/>
      <c r="I80" s="37"/>
      <c r="J80" s="37"/>
      <c r="K80" s="37"/>
      <c r="L80" s="37"/>
      <c r="M80" s="37"/>
      <c r="N80" s="37"/>
      <c r="O80" s="37"/>
      <c r="P80" s="74"/>
      <c r="Q80" s="74"/>
      <c r="R80" s="74"/>
      <c r="S80" s="74"/>
      <c r="T80" s="74"/>
      <c r="U80" s="74"/>
      <c r="V80" s="74"/>
      <c r="W80" s="74"/>
      <c r="X80" s="74"/>
      <c r="Y80" s="74"/>
      <c r="Z80" s="74"/>
      <c r="AA80" s="74"/>
      <c r="AB80" s="74"/>
      <c r="AC80" s="74"/>
      <c r="AD80" s="93"/>
    </row>
    <row r="81" spans="2:30" x14ac:dyDescent="0.25">
      <c r="B81" s="92"/>
      <c r="C81" s="74"/>
      <c r="D81" s="74"/>
      <c r="E81" s="9"/>
      <c r="F81" s="9"/>
      <c r="G81" s="9"/>
      <c r="H81" s="9"/>
      <c r="I81" s="35"/>
      <c r="J81" s="35"/>
      <c r="K81" s="35"/>
      <c r="L81" s="35"/>
      <c r="M81" s="35"/>
      <c r="N81" s="35"/>
      <c r="O81" s="36"/>
      <c r="P81" s="74"/>
      <c r="Q81" s="74"/>
      <c r="R81" s="74"/>
      <c r="S81" s="74"/>
      <c r="T81" s="74"/>
      <c r="U81" s="74"/>
      <c r="V81" s="74"/>
      <c r="W81" s="74"/>
      <c r="X81" s="74"/>
      <c r="Y81" s="74"/>
      <c r="Z81" s="74"/>
      <c r="AA81" s="74"/>
      <c r="AB81" s="74"/>
      <c r="AC81" s="74"/>
      <c r="AD81" s="93"/>
    </row>
    <row r="82" spans="2:30" x14ac:dyDescent="0.25">
      <c r="B82" s="92"/>
      <c r="C82" s="74"/>
      <c r="D82" s="74"/>
      <c r="E82" s="9"/>
      <c r="F82" s="9"/>
      <c r="G82" s="9"/>
      <c r="H82" s="9"/>
      <c r="I82" s="74"/>
      <c r="J82" s="74"/>
      <c r="K82" s="74"/>
      <c r="L82" s="74"/>
      <c r="M82" s="74"/>
      <c r="N82" s="74"/>
      <c r="O82" s="74"/>
      <c r="P82" s="74"/>
      <c r="Q82" s="74"/>
      <c r="R82" s="74"/>
      <c r="S82" s="74"/>
      <c r="T82" s="74"/>
      <c r="U82" s="74"/>
      <c r="V82" s="74"/>
      <c r="W82" s="74"/>
      <c r="X82" s="74"/>
      <c r="Y82" s="74"/>
      <c r="Z82" s="74"/>
      <c r="AA82" s="74"/>
      <c r="AB82" s="74"/>
      <c r="AC82" s="74"/>
      <c r="AD82" s="93"/>
    </row>
    <row r="83" spans="2:30" x14ac:dyDescent="0.25">
      <c r="B83" s="92"/>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93"/>
    </row>
    <row r="84" spans="2:30" x14ac:dyDescent="0.25">
      <c r="B84" s="92"/>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93"/>
    </row>
    <row r="85" spans="2:30" x14ac:dyDescent="0.25">
      <c r="B85" s="92"/>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93"/>
    </row>
    <row r="86" spans="2:30" x14ac:dyDescent="0.25">
      <c r="B86" s="92"/>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93"/>
    </row>
    <row r="87" spans="2:30" x14ac:dyDescent="0.25">
      <c r="B87" s="92"/>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93"/>
    </row>
    <row r="88" spans="2:30" x14ac:dyDescent="0.25">
      <c r="B88" s="92"/>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93"/>
    </row>
    <row r="89" spans="2:30" x14ac:dyDescent="0.25">
      <c r="B89" s="92"/>
      <c r="C89" s="74"/>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93"/>
    </row>
    <row r="90" spans="2:30" x14ac:dyDescent="0.25">
      <c r="B90" s="92"/>
      <c r="C90" s="74"/>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93"/>
    </row>
    <row r="91" spans="2:30" x14ac:dyDescent="0.25">
      <c r="B91" s="92"/>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93"/>
    </row>
    <row r="92" spans="2:30" x14ac:dyDescent="0.25">
      <c r="B92" s="92"/>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93"/>
    </row>
    <row r="93" spans="2:30" x14ac:dyDescent="0.25">
      <c r="B93" s="92"/>
      <c r="C93" s="74"/>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93"/>
    </row>
    <row r="94" spans="2:30" ht="14.25" customHeight="1" x14ac:dyDescent="0.25">
      <c r="B94" s="92"/>
      <c r="C94" s="74"/>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93"/>
    </row>
    <row r="95" spans="2:30" ht="14.25" customHeight="1" x14ac:dyDescent="0.25">
      <c r="B95" s="92"/>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93"/>
    </row>
    <row r="96" spans="2:30" ht="14.25" customHeight="1" x14ac:dyDescent="0.25">
      <c r="B96" s="92"/>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93"/>
    </row>
    <row r="97" spans="2:30" ht="14.25" customHeight="1" x14ac:dyDescent="0.25">
      <c r="B97" s="92"/>
      <c r="C97" s="74"/>
      <c r="D97" s="74"/>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93"/>
    </row>
    <row r="98" spans="2:30" ht="14.25" customHeight="1" x14ac:dyDescent="0.25">
      <c r="B98" s="92"/>
      <c r="C98" s="74"/>
      <c r="D98" s="74"/>
      <c r="E98" s="74"/>
      <c r="F98" s="74"/>
      <c r="G98" s="74"/>
      <c r="H98" s="74"/>
      <c r="I98" s="74"/>
      <c r="J98" s="74"/>
      <c r="K98" s="74"/>
      <c r="L98" s="74"/>
      <c r="M98" s="74"/>
      <c r="N98" s="74"/>
      <c r="O98" s="74"/>
      <c r="P98" s="74"/>
      <c r="Q98" s="74"/>
      <c r="R98" s="74"/>
      <c r="S98" s="74"/>
      <c r="T98" s="74"/>
      <c r="U98" s="74"/>
      <c r="V98" s="74"/>
      <c r="W98" s="74"/>
      <c r="X98" s="74"/>
      <c r="Y98" s="74"/>
      <c r="Z98" s="74"/>
      <c r="AA98" s="74"/>
      <c r="AB98" s="74"/>
      <c r="AC98" s="74"/>
      <c r="AD98" s="93"/>
    </row>
    <row r="99" spans="2:30" x14ac:dyDescent="0.25">
      <c r="B99" s="92"/>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93"/>
    </row>
    <row r="100" spans="2:30" x14ac:dyDescent="0.25">
      <c r="B100" s="92"/>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93"/>
    </row>
    <row r="101" spans="2:30" x14ac:dyDescent="0.25">
      <c r="B101" s="92"/>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c r="AD101" s="93"/>
    </row>
    <row r="102" spans="2:30" x14ac:dyDescent="0.25">
      <c r="B102" s="92"/>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93"/>
    </row>
    <row r="103" spans="2:30" x14ac:dyDescent="0.25">
      <c r="B103" s="92"/>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93"/>
    </row>
    <row r="104" spans="2:30" x14ac:dyDescent="0.25">
      <c r="B104" s="92"/>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93"/>
    </row>
    <row r="105" spans="2:30" x14ac:dyDescent="0.25">
      <c r="B105" s="92"/>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93"/>
    </row>
    <row r="106" spans="2:30" ht="15" customHeight="1" x14ac:dyDescent="0.25">
      <c r="B106" s="686" t="s">
        <v>347</v>
      </c>
      <c r="C106" s="687"/>
      <c r="D106" s="687"/>
      <c r="E106" s="687"/>
      <c r="F106" s="687"/>
      <c r="G106" s="687"/>
      <c r="H106" s="687"/>
      <c r="I106" s="687"/>
      <c r="J106" s="687"/>
      <c r="K106" s="687"/>
      <c r="L106" s="687"/>
      <c r="M106" s="687"/>
      <c r="N106" s="687"/>
      <c r="O106" s="687"/>
      <c r="P106" s="687"/>
      <c r="Q106" s="687"/>
      <c r="R106" s="687"/>
      <c r="S106" s="687"/>
      <c r="T106" s="687"/>
      <c r="U106" s="687"/>
      <c r="V106" s="687"/>
      <c r="W106" s="687"/>
      <c r="X106" s="687"/>
      <c r="Y106" s="687"/>
      <c r="Z106" s="687"/>
      <c r="AA106" s="687"/>
      <c r="AB106" s="687"/>
      <c r="AC106" s="687"/>
      <c r="AD106" s="688"/>
    </row>
    <row r="107" spans="2:30" x14ac:dyDescent="0.25">
      <c r="B107" s="686"/>
      <c r="C107" s="687"/>
      <c r="D107" s="687"/>
      <c r="E107" s="687"/>
      <c r="F107" s="687"/>
      <c r="G107" s="687"/>
      <c r="H107" s="687"/>
      <c r="I107" s="687"/>
      <c r="J107" s="687"/>
      <c r="K107" s="687"/>
      <c r="L107" s="687"/>
      <c r="M107" s="687"/>
      <c r="N107" s="687"/>
      <c r="O107" s="687"/>
      <c r="P107" s="687"/>
      <c r="Q107" s="687"/>
      <c r="R107" s="687"/>
      <c r="S107" s="687"/>
      <c r="T107" s="687"/>
      <c r="U107" s="687"/>
      <c r="V107" s="687"/>
      <c r="W107" s="687"/>
      <c r="X107" s="687"/>
      <c r="Y107" s="687"/>
      <c r="Z107" s="687"/>
      <c r="AA107" s="687"/>
      <c r="AB107" s="687"/>
      <c r="AC107" s="687"/>
      <c r="AD107" s="688"/>
    </row>
    <row r="108" spans="2:30" ht="18.75" x14ac:dyDescent="0.25">
      <c r="B108" s="662" t="s">
        <v>368</v>
      </c>
      <c r="C108" s="663"/>
      <c r="D108" s="663"/>
      <c r="E108" s="663"/>
      <c r="F108" s="663"/>
      <c r="G108" s="663"/>
      <c r="H108" s="663"/>
      <c r="I108" s="663"/>
      <c r="J108" s="663"/>
      <c r="K108" s="663"/>
      <c r="L108" s="663"/>
      <c r="M108" s="663"/>
      <c r="N108" s="663"/>
      <c r="O108" s="663"/>
      <c r="P108" s="663"/>
      <c r="Q108" s="663"/>
      <c r="R108" s="663"/>
      <c r="S108" s="663"/>
      <c r="T108" s="663"/>
      <c r="U108" s="663"/>
      <c r="V108" s="663"/>
      <c r="W108" s="663"/>
      <c r="X108" s="663"/>
      <c r="Y108" s="663"/>
      <c r="Z108" s="663"/>
      <c r="AA108" s="663"/>
      <c r="AB108" s="663"/>
      <c r="AC108" s="663"/>
      <c r="AD108" s="664"/>
    </row>
    <row r="109" spans="2:30" x14ac:dyDescent="0.25">
      <c r="B109" s="169" t="s">
        <v>109</v>
      </c>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99"/>
    </row>
    <row r="110" spans="2:30" ht="33.75" customHeight="1" x14ac:dyDescent="0.25">
      <c r="B110" s="98"/>
      <c r="C110" s="50"/>
      <c r="D110" s="50"/>
      <c r="E110" s="50"/>
      <c r="F110" s="151"/>
      <c r="G110" s="151"/>
      <c r="H110" s="150"/>
      <c r="I110" s="151"/>
      <c r="J110" s="151"/>
      <c r="K110" s="151"/>
      <c r="L110" s="51"/>
      <c r="M110" s="51"/>
      <c r="N110" s="51"/>
      <c r="O110" s="51"/>
      <c r="P110" s="51"/>
      <c r="Q110" s="51"/>
      <c r="R110" s="51"/>
      <c r="S110" s="51"/>
      <c r="T110" s="51"/>
      <c r="U110" s="51"/>
      <c r="V110" s="51"/>
      <c r="W110" s="51"/>
      <c r="X110" s="51"/>
      <c r="Y110" s="50"/>
      <c r="Z110" s="50"/>
      <c r="AA110" s="50"/>
      <c r="AB110" s="50"/>
      <c r="AC110" s="50"/>
      <c r="AD110" s="99"/>
    </row>
    <row r="111" spans="2:30" x14ac:dyDescent="0.25">
      <c r="B111" s="98"/>
      <c r="C111" s="50"/>
      <c r="D111" s="50"/>
      <c r="E111" s="151"/>
      <c r="F111" s="151"/>
      <c r="G111" s="150"/>
      <c r="H111" s="151"/>
      <c r="I111" s="151"/>
      <c r="J111" s="151"/>
      <c r="K111" s="52"/>
      <c r="L111" s="74"/>
      <c r="M111" s="52"/>
      <c r="N111" s="52"/>
      <c r="O111" s="52"/>
      <c r="P111" s="52"/>
      <c r="Q111" s="52"/>
      <c r="R111" s="52"/>
      <c r="S111" s="52"/>
      <c r="T111" s="52"/>
      <c r="U111" s="52"/>
      <c r="V111" s="52"/>
      <c r="W111" s="53"/>
      <c r="X111" s="53"/>
      <c r="Y111" s="50"/>
      <c r="Z111" s="50"/>
      <c r="AA111" s="50"/>
      <c r="AB111" s="50"/>
      <c r="AC111" s="50"/>
      <c r="AD111" s="99"/>
    </row>
    <row r="112" spans="2:30" x14ac:dyDescent="0.25">
      <c r="B112" s="98"/>
      <c r="C112" s="50"/>
      <c r="D112" s="50"/>
      <c r="E112" s="50"/>
      <c r="F112" s="50"/>
      <c r="G112" s="50"/>
      <c r="H112" s="50"/>
      <c r="I112" s="50"/>
      <c r="J112" s="50"/>
      <c r="K112" s="40"/>
      <c r="L112" s="74"/>
      <c r="M112" s="151"/>
      <c r="N112" s="151"/>
      <c r="O112" s="690"/>
      <c r="P112" s="691"/>
      <c r="Q112" s="690"/>
      <c r="R112" s="691"/>
      <c r="S112" s="690"/>
      <c r="T112" s="691"/>
      <c r="U112" s="690"/>
      <c r="V112" s="244"/>
      <c r="W112" s="691"/>
      <c r="X112" s="690"/>
      <c r="Y112" s="50"/>
      <c r="Z112" s="50"/>
      <c r="AA112" s="50"/>
      <c r="AB112" s="50"/>
      <c r="AC112" s="50"/>
      <c r="AD112" s="99"/>
    </row>
    <row r="113" spans="2:30" x14ac:dyDescent="0.25">
      <c r="B113" s="98"/>
      <c r="C113" s="50"/>
      <c r="D113" s="50"/>
      <c r="E113" s="50"/>
      <c r="F113" s="50"/>
      <c r="G113" s="50"/>
      <c r="H113" s="50"/>
      <c r="I113" s="50"/>
      <c r="J113" s="50"/>
      <c r="K113" s="74"/>
      <c r="L113" s="74"/>
      <c r="M113" s="151"/>
      <c r="N113" s="151"/>
      <c r="O113" s="690"/>
      <c r="P113" s="691"/>
      <c r="Q113" s="690"/>
      <c r="R113" s="691"/>
      <c r="S113" s="690"/>
      <c r="T113" s="691"/>
      <c r="U113" s="690"/>
      <c r="V113" s="244"/>
      <c r="W113" s="691"/>
      <c r="X113" s="690"/>
      <c r="Y113" s="50"/>
      <c r="Z113" s="50"/>
      <c r="AA113" s="50"/>
      <c r="AB113" s="50"/>
      <c r="AC113" s="50"/>
      <c r="AD113" s="99"/>
    </row>
    <row r="114" spans="2:30" x14ac:dyDescent="0.25">
      <c r="B114" s="98"/>
      <c r="C114" s="54"/>
      <c r="D114" s="55"/>
      <c r="E114" s="372" t="s">
        <v>8</v>
      </c>
      <c r="F114" s="111" t="s">
        <v>13</v>
      </c>
      <c r="G114" s="111" t="s">
        <v>11</v>
      </c>
      <c r="H114" s="111" t="s">
        <v>76</v>
      </c>
      <c r="I114" s="117" t="s">
        <v>249</v>
      </c>
      <c r="J114" s="74"/>
      <c r="K114" s="74"/>
      <c r="L114" s="50"/>
      <c r="M114" s="151"/>
      <c r="N114" s="690"/>
      <c r="O114" s="691"/>
      <c r="P114" s="690"/>
      <c r="Q114" s="691"/>
      <c r="R114" s="690"/>
      <c r="S114" s="691"/>
      <c r="T114" s="690"/>
      <c r="U114" s="691"/>
      <c r="V114" s="245"/>
      <c r="W114" s="690"/>
      <c r="X114" s="50"/>
      <c r="Y114" s="50"/>
      <c r="Z114" s="50"/>
      <c r="AA114" s="50"/>
      <c r="AB114" s="50"/>
      <c r="AC114" s="50"/>
      <c r="AD114" s="99"/>
    </row>
    <row r="115" spans="2:30" ht="31.5" customHeight="1" x14ac:dyDescent="0.25">
      <c r="B115" s="98"/>
      <c r="C115" s="692" t="s">
        <v>121</v>
      </c>
      <c r="D115" s="693"/>
      <c r="E115" s="57">
        <v>1</v>
      </c>
      <c r="F115" s="234">
        <v>2</v>
      </c>
      <c r="G115" s="234">
        <v>3</v>
      </c>
      <c r="H115" s="234">
        <v>4</v>
      </c>
      <c r="I115" s="235">
        <v>5</v>
      </c>
      <c r="J115" s="74"/>
      <c r="K115" s="302"/>
      <c r="L115" s="50"/>
      <c r="M115" s="151"/>
      <c r="N115" s="690"/>
      <c r="O115" s="691"/>
      <c r="P115" s="690"/>
      <c r="Q115" s="691"/>
      <c r="R115" s="690"/>
      <c r="S115" s="691"/>
      <c r="T115" s="690"/>
      <c r="U115" s="691"/>
      <c r="V115" s="245"/>
      <c r="W115" s="690"/>
      <c r="X115" s="50"/>
      <c r="Y115" s="50"/>
      <c r="Z115" s="50"/>
      <c r="AA115" s="50"/>
      <c r="AB115" s="50"/>
      <c r="AC115" s="50"/>
      <c r="AD115" s="99"/>
    </row>
    <row r="116" spans="2:30" ht="33" customHeight="1" x14ac:dyDescent="0.25">
      <c r="B116" s="98"/>
      <c r="C116" s="657" t="s">
        <v>352</v>
      </c>
      <c r="D116" s="658"/>
      <c r="E116" s="160">
        <v>1</v>
      </c>
      <c r="F116" s="413">
        <v>2</v>
      </c>
      <c r="G116" s="413">
        <v>3</v>
      </c>
      <c r="H116" s="413">
        <v>4</v>
      </c>
      <c r="I116" s="56">
        <v>5</v>
      </c>
      <c r="J116" s="74"/>
      <c r="K116" s="302"/>
      <c r="L116" s="50"/>
      <c r="M116" s="50"/>
      <c r="N116" s="50"/>
      <c r="O116" s="50"/>
      <c r="P116" s="50"/>
      <c r="Q116" s="50"/>
      <c r="R116" s="50"/>
      <c r="S116" s="50"/>
      <c r="T116" s="50"/>
      <c r="U116" s="50"/>
      <c r="V116" s="50"/>
      <c r="W116" s="50"/>
      <c r="X116" s="50"/>
      <c r="Y116" s="50"/>
      <c r="Z116" s="50"/>
      <c r="AA116" s="50"/>
      <c r="AB116" s="50"/>
      <c r="AC116" s="50"/>
      <c r="AD116" s="99"/>
    </row>
    <row r="117" spans="2:30" ht="30.75" customHeight="1" x14ac:dyDescent="0.25">
      <c r="B117" s="98"/>
      <c r="C117" s="655" t="s">
        <v>124</v>
      </c>
      <c r="D117" s="656"/>
      <c r="E117" s="57">
        <v>1</v>
      </c>
      <c r="F117" s="234">
        <v>2</v>
      </c>
      <c r="G117" s="234">
        <v>3</v>
      </c>
      <c r="H117" s="234">
        <v>4</v>
      </c>
      <c r="I117" s="235">
        <v>5</v>
      </c>
      <c r="J117" s="74"/>
      <c r="K117" s="302"/>
      <c r="L117" s="50"/>
      <c r="M117" s="50"/>
      <c r="N117" s="50"/>
      <c r="O117" s="50"/>
      <c r="P117" s="50"/>
      <c r="Q117" s="50"/>
      <c r="R117" s="50"/>
      <c r="S117" s="50"/>
      <c r="T117" s="50"/>
      <c r="U117" s="50"/>
      <c r="V117" s="50"/>
      <c r="W117" s="50"/>
      <c r="X117" s="50"/>
      <c r="Y117" s="50"/>
      <c r="Z117" s="50"/>
      <c r="AA117" s="50"/>
      <c r="AB117" s="50"/>
      <c r="AC117" s="50"/>
      <c r="AD117" s="99"/>
    </row>
    <row r="118" spans="2:30" ht="36" customHeight="1" x14ac:dyDescent="0.25">
      <c r="B118" s="98"/>
      <c r="C118" s="657" t="s">
        <v>353</v>
      </c>
      <c r="D118" s="658"/>
      <c r="E118" s="222">
        <v>1</v>
      </c>
      <c r="F118" s="54">
        <v>2</v>
      </c>
      <c r="G118" s="54">
        <v>3</v>
      </c>
      <c r="H118" s="54">
        <v>4</v>
      </c>
      <c r="I118" s="55">
        <v>5</v>
      </c>
      <c r="J118" s="74"/>
      <c r="K118" s="302"/>
      <c r="L118" s="50"/>
      <c r="M118" s="50"/>
      <c r="N118" s="50"/>
      <c r="O118" s="50"/>
      <c r="P118" s="50"/>
      <c r="Q118" s="50"/>
      <c r="R118" s="50"/>
      <c r="S118" s="50"/>
      <c r="T118" s="50"/>
      <c r="U118" s="50"/>
      <c r="V118" s="50"/>
      <c r="W118" s="50"/>
      <c r="X118" s="50"/>
      <c r="Y118" s="50"/>
      <c r="Z118" s="50"/>
      <c r="AA118" s="50"/>
      <c r="AB118" s="50"/>
      <c r="AC118" s="50"/>
      <c r="AD118" s="99"/>
    </row>
    <row r="119" spans="2:30" ht="29.25" hidden="1" customHeight="1" x14ac:dyDescent="0.25">
      <c r="B119" s="98"/>
      <c r="C119" s="661" t="s">
        <v>125</v>
      </c>
      <c r="D119" s="661"/>
      <c r="E119" s="422">
        <f>COUNTIFS('Projekty aktualne'!$H:$H,"&lt;=1000",'Projekty aktualne'!$H:$H,"&gt;500",'Projekty aktualne'!$L:$L,"=Tauron",'Projekty aktualne'!$K:$K,"&gt;2000-01-01",'Projekty aktualne'!$K:$K,"&lt;=2018-06-30")</f>
        <v>0</v>
      </c>
      <c r="F119" s="422">
        <f>COUNTIFS('Projekty aktualne'!$H:$H,"&lt;=1000",'Projekty aktualne'!$H:$H,"&gt;500",'Projekty aktualne'!$L:$L,"=PGE Dystrybucja",'Projekty aktualne'!$K:$K,"&gt;2000-01-01",'Projekty aktualne'!$K:$K,"&lt;=2018-06-30")</f>
        <v>0</v>
      </c>
      <c r="G119" s="422">
        <f>COUNTIFS('Projekty aktualne'!$H:$H,"&lt;=1000",'Projekty aktualne'!$H:$H,"&gt;500",'Projekty aktualne'!$L:$L,"=ENEA",'Projekty aktualne'!$K:$K,"&gt;2000-01-01",'Projekty aktualne'!$K:$K,"&lt;=2018-06-30")</f>
        <v>0</v>
      </c>
      <c r="H119" s="422">
        <f>COUNTIFS('Projekty aktualne'!$H:$H,"&lt;=1000",'Projekty aktualne'!$H:$H,"&gt;500",'Projekty aktualne'!$L:$L,"=ENERGA OPERATOR",'Projekty aktualne'!$K:$K,"&gt;2000-01-01",'Projekty aktualne'!$K:$K,"&lt;=2018-06-30")</f>
        <v>0</v>
      </c>
      <c r="I119" s="423"/>
      <c r="J119" s="74"/>
      <c r="K119" s="302"/>
      <c r="L119" s="50"/>
      <c r="M119" s="50"/>
      <c r="N119" s="50"/>
      <c r="O119" s="50"/>
      <c r="P119" s="50"/>
      <c r="Q119" s="50"/>
      <c r="R119" s="50"/>
      <c r="S119" s="50"/>
      <c r="T119" s="50"/>
      <c r="U119" s="50"/>
      <c r="V119" s="50"/>
      <c r="W119" s="50"/>
      <c r="X119" s="50"/>
      <c r="Y119" s="50"/>
      <c r="Z119" s="50"/>
      <c r="AA119" s="50"/>
      <c r="AB119" s="50"/>
      <c r="AC119" s="50"/>
      <c r="AD119" s="99"/>
    </row>
    <row r="120" spans="2:30" ht="31.5" hidden="1" customHeight="1" x14ac:dyDescent="0.25">
      <c r="B120" s="98"/>
      <c r="C120" s="654" t="s">
        <v>294</v>
      </c>
      <c r="D120" s="654"/>
      <c r="E120" s="422">
        <f>COUNTIFS('Projekty aktualne'!$H:$H,"&lt;=1000",'Projekty aktualne'!$H:$H,"&gt;500",'Projekty aktualne'!$L:$L,"=Tauron",'Projekty aktualne'!$K:$K,"&gt;=2018-07-01")+COUNTIFS('Projekty nowe'!$H:$H,"&lt;=1000",'Projekty nowe'!$H:$H,"&gt;500",'Projekty nowe'!$L:$L,"=Tauron",'Projekty nowe'!$K:$K,"&gt;=2018-07-01")</f>
        <v>0</v>
      </c>
      <c r="F120" s="422">
        <f>COUNTIFS('Projekty aktualne'!$H:$H,"&lt;=1000",'Projekty aktualne'!$H:$H,"&gt;500",'Projekty aktualne'!$L:$L,"=PGE Dystrybucja",'Projekty aktualne'!$K:$K,"&gt;=2018-07-01")+COUNTIFS('Projekty nowe'!$H:$H,"&lt;=1000",'Projekty nowe'!$H:$H,"&gt;500",'Projekty nowe'!$L:$L,"=PGE Dystrybucja",'Projekty nowe'!$K:$K,"&gt;=2018-07-01")</f>
        <v>0</v>
      </c>
      <c r="G120" s="422">
        <f>COUNTIFS('Projekty aktualne'!$H:$H,"&lt;=1000",'Projekty aktualne'!$H:$H,"&gt;500",'Projekty aktualne'!$L:$L,"=ENEA",'Projekty aktualne'!$K:$K,"&gt;=2018-07-01")+COUNTIFS('Projekty nowe'!$H:$H,"&lt;=1000",'Projekty nowe'!$H:$H,"&gt;500",'Projekty nowe'!$L:$L,"=ENEA",'Projekty nowe'!$K:$K,"&gt;=2018-07-01")</f>
        <v>0</v>
      </c>
      <c r="H120" s="422">
        <f>COUNTIFS('Projekty aktualne'!$H:$H,"&lt;=1000",'Projekty aktualne'!$H:$H,"&gt;500",'Projekty aktualne'!$L:$L,"=ENERGA OPERATOR",'Projekty aktualne'!$K:$K,"&gt;=2018-07-01")+COUNTIFS('Projekty nowe'!$H:$H,"&lt;=1000",'Projekty nowe'!$H:$H,"&gt;500",'Projekty nowe'!$L:$L,"=ENERGA OPERATOR",'Projekty nowe'!$K:$K,"&gt;=2018-07-01")</f>
        <v>0</v>
      </c>
      <c r="I120" s="423"/>
      <c r="J120" s="74"/>
      <c r="K120" s="302"/>
      <c r="L120" s="50"/>
      <c r="M120" s="50"/>
      <c r="N120" s="50"/>
      <c r="O120" s="50"/>
      <c r="P120" s="50"/>
      <c r="Q120" s="50"/>
      <c r="R120" s="50"/>
      <c r="S120" s="50"/>
      <c r="T120" s="50"/>
      <c r="U120" s="50"/>
      <c r="V120" s="50"/>
      <c r="W120" s="50"/>
      <c r="X120" s="50"/>
      <c r="Y120" s="50"/>
      <c r="Z120" s="50"/>
      <c r="AA120" s="50"/>
      <c r="AB120" s="50"/>
      <c r="AC120" s="50"/>
      <c r="AD120" s="99"/>
    </row>
    <row r="121" spans="2:30" x14ac:dyDescent="0.25">
      <c r="B121" s="98"/>
      <c r="C121" s="50"/>
      <c r="D121" s="50"/>
      <c r="E121" s="50"/>
      <c r="F121" s="151"/>
      <c r="G121" s="151"/>
      <c r="H121" s="150"/>
      <c r="I121" s="151"/>
      <c r="J121" s="151"/>
      <c r="K121" s="302"/>
      <c r="L121" s="74"/>
      <c r="M121" s="50"/>
      <c r="N121" s="50"/>
      <c r="O121" s="50"/>
      <c r="P121" s="50"/>
      <c r="Q121" s="50"/>
      <c r="R121" s="50"/>
      <c r="S121" s="50"/>
      <c r="T121" s="50"/>
      <c r="U121" s="50"/>
      <c r="V121" s="50"/>
      <c r="W121" s="50"/>
      <c r="X121" s="50"/>
      <c r="Y121" s="50"/>
      <c r="Z121" s="50"/>
      <c r="AA121" s="50"/>
      <c r="AB121" s="50"/>
      <c r="AC121" s="50"/>
      <c r="AD121" s="99"/>
    </row>
    <row r="122" spans="2:30" x14ac:dyDescent="0.25">
      <c r="B122" s="98"/>
      <c r="C122" s="50"/>
      <c r="D122" s="50"/>
      <c r="E122" s="151"/>
      <c r="F122" s="151"/>
      <c r="G122" s="150"/>
      <c r="H122" s="151"/>
      <c r="I122" s="151"/>
      <c r="J122" s="151"/>
      <c r="K122" s="302"/>
      <c r="L122" s="74"/>
      <c r="M122" s="50"/>
      <c r="N122" s="50"/>
      <c r="O122" s="50"/>
      <c r="P122" s="50"/>
      <c r="Q122" s="50"/>
      <c r="R122" s="50"/>
      <c r="S122" s="50"/>
      <c r="T122" s="50"/>
      <c r="U122" s="50"/>
      <c r="V122" s="50"/>
      <c r="W122" s="50"/>
      <c r="X122" s="50"/>
      <c r="Y122" s="50"/>
      <c r="Z122" s="50"/>
      <c r="AA122" s="50"/>
      <c r="AB122" s="50"/>
      <c r="AC122" s="50"/>
      <c r="AD122" s="99"/>
    </row>
    <row r="123" spans="2:30" x14ac:dyDescent="0.25">
      <c r="B123" s="98"/>
      <c r="C123" s="50"/>
      <c r="D123" s="50"/>
      <c r="E123" s="50"/>
      <c r="F123" s="50"/>
      <c r="G123" s="50"/>
      <c r="H123" s="50"/>
      <c r="I123" s="50"/>
      <c r="J123" s="50"/>
      <c r="K123" s="302"/>
      <c r="L123" s="74"/>
      <c r="M123" s="50"/>
      <c r="N123" s="50"/>
      <c r="O123" s="50"/>
      <c r="P123" s="50"/>
      <c r="Q123" s="50"/>
      <c r="R123" s="50"/>
      <c r="S123" s="50"/>
      <c r="T123" s="50"/>
      <c r="U123" s="50"/>
      <c r="V123" s="50"/>
      <c r="W123" s="50"/>
      <c r="X123" s="50"/>
      <c r="Y123" s="50"/>
      <c r="Z123" s="50"/>
      <c r="AA123" s="50"/>
      <c r="AB123" s="50"/>
      <c r="AC123" s="50"/>
      <c r="AD123" s="99"/>
    </row>
    <row r="124" spans="2:30" x14ac:dyDescent="0.25">
      <c r="B124" s="98"/>
      <c r="C124" s="50"/>
      <c r="D124" s="50"/>
      <c r="E124" s="50"/>
      <c r="F124" s="50"/>
      <c r="G124" s="50"/>
      <c r="H124" s="50"/>
      <c r="I124" s="50"/>
      <c r="J124" s="50"/>
      <c r="K124" s="302"/>
      <c r="L124" s="74"/>
      <c r="M124" s="50"/>
      <c r="N124" s="50"/>
      <c r="O124" s="50"/>
      <c r="P124" s="50"/>
      <c r="Q124" s="50"/>
      <c r="R124" s="50"/>
      <c r="S124" s="50"/>
      <c r="T124" s="50"/>
      <c r="U124" s="50"/>
      <c r="V124" s="50"/>
      <c r="W124" s="50"/>
      <c r="X124" s="50"/>
      <c r="Y124" s="50"/>
      <c r="Z124" s="50"/>
      <c r="AA124" s="50"/>
      <c r="AB124" s="50"/>
      <c r="AC124" s="50"/>
      <c r="AD124" s="99"/>
    </row>
    <row r="125" spans="2:30" x14ac:dyDescent="0.25">
      <c r="B125" s="98"/>
      <c r="C125" s="655" t="s">
        <v>275</v>
      </c>
      <c r="D125" s="659"/>
      <c r="E125" s="372" t="s">
        <v>8</v>
      </c>
      <c r="F125" s="111" t="s">
        <v>13</v>
      </c>
      <c r="G125" s="111" t="s">
        <v>11</v>
      </c>
      <c r="H125" s="111" t="s">
        <v>76</v>
      </c>
      <c r="I125" s="117" t="s">
        <v>249</v>
      </c>
      <c r="J125" s="50"/>
      <c r="K125" s="303"/>
      <c r="L125" s="50"/>
      <c r="M125" s="50"/>
      <c r="N125" s="50"/>
      <c r="O125" s="50"/>
      <c r="P125" s="50"/>
      <c r="Q125" s="50"/>
      <c r="R125" s="50"/>
      <c r="S125" s="50"/>
      <c r="T125" s="50"/>
      <c r="U125" s="50"/>
      <c r="V125" s="50"/>
      <c r="W125" s="50"/>
      <c r="X125" s="50"/>
      <c r="Y125" s="50"/>
      <c r="Z125" s="50"/>
      <c r="AA125" s="50"/>
      <c r="AB125" s="50"/>
      <c r="AC125" s="50"/>
      <c r="AD125" s="99"/>
    </row>
    <row r="126" spans="2:30" ht="33" customHeight="1" x14ac:dyDescent="0.25">
      <c r="B126" s="98"/>
      <c r="C126" s="655" t="s">
        <v>121</v>
      </c>
      <c r="D126" s="656"/>
      <c r="E126" s="230">
        <v>10</v>
      </c>
      <c r="F126" s="228">
        <v>20</v>
      </c>
      <c r="G126" s="228">
        <v>30</v>
      </c>
      <c r="H126" s="228">
        <v>40</v>
      </c>
      <c r="I126" s="229">
        <v>50</v>
      </c>
      <c r="J126" s="50"/>
      <c r="K126" s="303"/>
      <c r="L126" s="50"/>
      <c r="M126" s="50"/>
      <c r="N126" s="50"/>
      <c r="O126" s="50"/>
      <c r="P126" s="50"/>
      <c r="Q126" s="50"/>
      <c r="R126" s="50"/>
      <c r="S126" s="50"/>
      <c r="T126" s="50"/>
      <c r="U126" s="50"/>
      <c r="V126" s="50"/>
      <c r="W126" s="50"/>
      <c r="X126" s="50"/>
      <c r="Y126" s="50"/>
      <c r="Z126" s="50"/>
      <c r="AA126" s="50"/>
      <c r="AB126" s="50"/>
      <c r="AC126" s="50"/>
      <c r="AD126" s="99"/>
    </row>
    <row r="127" spans="2:30" ht="34.5" customHeight="1" x14ac:dyDescent="0.25">
      <c r="B127" s="98"/>
      <c r="C127" s="657" t="s">
        <v>352</v>
      </c>
      <c r="D127" s="658"/>
      <c r="E127" s="161">
        <v>10</v>
      </c>
      <c r="F127" s="130">
        <v>20</v>
      </c>
      <c r="G127" s="130">
        <v>30</v>
      </c>
      <c r="H127" s="130">
        <v>40</v>
      </c>
      <c r="I127" s="131">
        <v>50</v>
      </c>
      <c r="J127" s="50"/>
      <c r="K127" s="303"/>
      <c r="L127" s="50"/>
      <c r="M127" s="50"/>
      <c r="N127" s="50"/>
      <c r="O127" s="50"/>
      <c r="P127" s="50"/>
      <c r="Q127" s="50"/>
      <c r="R127" s="50"/>
      <c r="S127" s="50"/>
      <c r="T127" s="50"/>
      <c r="U127" s="50"/>
      <c r="V127" s="50"/>
      <c r="W127" s="50"/>
      <c r="X127" s="50"/>
      <c r="Y127" s="50"/>
      <c r="Z127" s="50"/>
      <c r="AA127" s="50"/>
      <c r="AB127" s="50"/>
      <c r="AC127" s="50"/>
      <c r="AD127" s="99"/>
    </row>
    <row r="128" spans="2:30" ht="38.25" customHeight="1" x14ac:dyDescent="0.25">
      <c r="B128" s="98"/>
      <c r="C128" s="655" t="s">
        <v>124</v>
      </c>
      <c r="D128" s="659"/>
      <c r="E128" s="230">
        <v>10</v>
      </c>
      <c r="F128" s="228">
        <v>20</v>
      </c>
      <c r="G128" s="228">
        <v>30</v>
      </c>
      <c r="H128" s="228">
        <v>40</v>
      </c>
      <c r="I128" s="229">
        <v>50</v>
      </c>
      <c r="J128" s="50"/>
      <c r="K128" s="303"/>
      <c r="L128" s="50"/>
      <c r="M128" s="50"/>
      <c r="N128" s="50"/>
      <c r="O128" s="50"/>
      <c r="P128" s="50"/>
      <c r="Q128" s="50"/>
      <c r="R128" s="50"/>
      <c r="S128" s="50"/>
      <c r="T128" s="50"/>
      <c r="U128" s="50"/>
      <c r="V128" s="50"/>
      <c r="W128" s="50"/>
      <c r="X128" s="50"/>
      <c r="Y128" s="50"/>
      <c r="Z128" s="50"/>
      <c r="AA128" s="50"/>
      <c r="AB128" s="50"/>
      <c r="AC128" s="50"/>
      <c r="AD128" s="99"/>
    </row>
    <row r="129" spans="2:30" ht="39.75" customHeight="1" x14ac:dyDescent="0.25">
      <c r="B129" s="98"/>
      <c r="C129" s="657" t="s">
        <v>354</v>
      </c>
      <c r="D129" s="660"/>
      <c r="E129" s="231">
        <v>10</v>
      </c>
      <c r="F129" s="132">
        <v>20</v>
      </c>
      <c r="G129" s="132">
        <v>30</v>
      </c>
      <c r="H129" s="132">
        <v>40</v>
      </c>
      <c r="I129" s="133">
        <v>50</v>
      </c>
      <c r="J129" s="50"/>
      <c r="K129" s="303"/>
      <c r="L129" s="50"/>
      <c r="M129" s="50"/>
      <c r="N129" s="50"/>
      <c r="O129" s="50"/>
      <c r="P129" s="50"/>
      <c r="Q129" s="50"/>
      <c r="R129" s="50"/>
      <c r="S129" s="50"/>
      <c r="T129" s="50"/>
      <c r="U129" s="50"/>
      <c r="V129" s="50"/>
      <c r="W129" s="50"/>
      <c r="X129" s="50"/>
      <c r="Y129" s="50"/>
      <c r="Z129" s="50"/>
      <c r="AA129" s="50"/>
      <c r="AB129" s="50"/>
      <c r="AC129" s="50"/>
      <c r="AD129" s="99"/>
    </row>
    <row r="130" spans="2:30" ht="30" hidden="1" customHeight="1" x14ac:dyDescent="0.25">
      <c r="B130" s="98"/>
      <c r="C130" s="661" t="s">
        <v>125</v>
      </c>
      <c r="D130" s="661"/>
      <c r="E130" s="424">
        <f>SUMIFS('Projekty aktualne'!$H:$H,'Projekty aktualne'!$H:$H,"&lt;=1000",'Projekty aktualne'!$H:$H,"&gt;500",'Projekty aktualne'!$L:$L,"=Tauron",'Projekty aktualne'!$K:$K,"&gt;2001-01-01",'Projekty aktualne'!$K:$K,"&lt;=2018-06-30")</f>
        <v>0</v>
      </c>
      <c r="F130" s="424">
        <f>SUMIFS('Projekty aktualne'!$H:$H,'Projekty aktualne'!$H:$H,"&lt;=1000",'Projekty aktualne'!$H:$H,"&gt;500",'Projekty aktualne'!$L:$L,"=PGE Dystrybucja",'Projekty aktualne'!$K:$K,"&gt;2001-01-01",'Projekty aktualne'!$K:$K,"&lt;=2018-06-30")</f>
        <v>0</v>
      </c>
      <c r="G130" s="424">
        <f>SUMIFS('Projekty aktualne'!$H:$H,'Projekty aktualne'!$H:$H,"&lt;=1000",'Projekty aktualne'!$H:$H,"&gt;500",'Projekty aktualne'!$L:$L,"=ENEA",'Projekty aktualne'!$K:$K,"&gt;2001-01-01",'Projekty aktualne'!$K:$K,"&lt;=2018-06-30")</f>
        <v>0</v>
      </c>
      <c r="H130" s="424">
        <f>SUMIFS('Projekty aktualne'!$H:$H,'Projekty aktualne'!$H:$H,"&lt;=1000",'Projekty aktualne'!$H:$H,"&gt;500",'Projekty aktualne'!$L:$L,"=Energa Operator",'Projekty aktualne'!$K:$K,"&gt;2001-01-01",'Projekty aktualne'!$K:$K,"&lt;=2018-06-30")</f>
        <v>0</v>
      </c>
      <c r="I130" s="50"/>
      <c r="J130" s="50"/>
      <c r="K130" s="303"/>
      <c r="L130" s="50"/>
      <c r="M130" s="50"/>
      <c r="N130" s="50"/>
      <c r="O130" s="50"/>
      <c r="P130" s="50"/>
      <c r="Q130" s="50"/>
      <c r="R130" s="50"/>
      <c r="S130" s="50"/>
      <c r="T130" s="50"/>
      <c r="U130" s="50"/>
      <c r="V130" s="50"/>
      <c r="W130" s="50"/>
      <c r="X130" s="50"/>
      <c r="Y130" s="50"/>
      <c r="Z130" s="50"/>
      <c r="AA130" s="50"/>
      <c r="AB130" s="50"/>
      <c r="AC130" s="50"/>
      <c r="AD130" s="99"/>
    </row>
    <row r="131" spans="2:30" ht="37.5" hidden="1" customHeight="1" x14ac:dyDescent="0.25">
      <c r="B131" s="98"/>
      <c r="C131" s="654" t="s">
        <v>294</v>
      </c>
      <c r="D131" s="654"/>
      <c r="E131" s="424">
        <f>SUMIFS('Projekty aktualne'!$H:$H,'Projekty aktualne'!$H:$H,"&lt;=1000",'Projekty aktualne'!$H:$H,"&gt;500",'Projekty aktualne'!$L:$L,"=Tauron",'Projekty aktualne'!$K:$K,"&gt;=2018-07-01")+SUMIFS('Projekty nowe'!$H:$H,'Projekty nowe'!$H:$H,"&lt;=1000",'Projekty nowe'!$H:$H,"&gt;500",'Projekty nowe'!$L:$L,"=Tauron",'Projekty nowe'!$K:$K,"&gt;=2018-07-01")</f>
        <v>0</v>
      </c>
      <c r="F131" s="424">
        <f>SUMIFS('Projekty aktualne'!$H:$H,'Projekty aktualne'!$H:$H,"&lt;=1000",'Projekty aktualne'!$H:$H,"&gt;500",'Projekty aktualne'!$L:$L,"=PGE Dystrybucja",'Projekty aktualne'!$K:$K,"&gt;=2018-07-01")+SUMIFS('Projekty nowe'!$H:$H,'Projekty nowe'!$H:$H,"&lt;=1000",'Projekty nowe'!$H:$H,"&gt;500",'Projekty nowe'!$L:$L,"=PGE Dystrybucja",'Projekty nowe'!$K:$K,"&gt;=2018-07-01")</f>
        <v>0</v>
      </c>
      <c r="G131" s="424">
        <f>SUMIFS('Projekty aktualne'!$H:$H,'Projekty aktualne'!$H:$H,"&lt;=1000",'Projekty aktualne'!$H:$H,"&gt;500",'Projekty aktualne'!$L:$L,"=ENEA",'Projekty aktualne'!$K:$K,"&gt;=2018-07-01")+SUMIFS('Projekty nowe'!$H:$H,'Projekty nowe'!$H:$H,"&lt;=1000",'Projekty nowe'!$H:$H,"&gt;500",'Projekty nowe'!$L:$L,"=ENEA",'Projekty nowe'!$K:$K,"&gt;=2018-07-01")</f>
        <v>0</v>
      </c>
      <c r="H131" s="424">
        <f>SUMIFS('Projekty aktualne'!$H:$H,'Projekty aktualne'!$H:$H,"&lt;=1000",'Projekty aktualne'!$H:$H,"&gt;500",'Projekty aktualne'!$L:$L,"=ENERGA OPERATOR",'Projekty aktualne'!$K:$K,"&gt;=2018-07-01")+SUMIFS('Projekty nowe'!$H:$H,'Projekty nowe'!$H:$H,"&lt;=1000",'Projekty nowe'!$H:$H,"&gt;500",'Projekty nowe'!$L:$L,"=ENERGA OPERATOR",'Projekty nowe'!$K:$K,"&gt;=2018-07-01")</f>
        <v>0</v>
      </c>
      <c r="I131" s="50"/>
      <c r="J131" s="50"/>
      <c r="K131" s="303"/>
      <c r="L131" s="50"/>
      <c r="M131" s="50"/>
      <c r="N131" s="50"/>
      <c r="O131" s="50"/>
      <c r="P131" s="50"/>
      <c r="Q131" s="50"/>
      <c r="R131" s="50"/>
      <c r="S131" s="50"/>
      <c r="T131" s="50"/>
      <c r="U131" s="50"/>
      <c r="V131" s="50"/>
      <c r="W131" s="50"/>
      <c r="X131" s="50"/>
      <c r="Y131" s="50"/>
      <c r="Z131" s="50"/>
      <c r="AA131" s="50"/>
      <c r="AB131" s="50"/>
      <c r="AC131" s="50"/>
      <c r="AD131" s="99"/>
    </row>
    <row r="132" spans="2:30" x14ac:dyDescent="0.25">
      <c r="B132" s="98"/>
      <c r="C132" s="50"/>
      <c r="D132" s="50"/>
      <c r="E132" s="50"/>
      <c r="F132" s="50"/>
      <c r="G132" s="50"/>
      <c r="H132" s="50"/>
      <c r="I132" s="50"/>
      <c r="J132" s="50"/>
      <c r="K132" s="303"/>
      <c r="L132" s="50"/>
      <c r="M132" s="50"/>
      <c r="N132" s="50"/>
      <c r="O132" s="50"/>
      <c r="P132" s="50"/>
      <c r="Q132" s="50"/>
      <c r="R132" s="50"/>
      <c r="S132" s="50"/>
      <c r="T132" s="50"/>
      <c r="U132" s="50"/>
      <c r="V132" s="50"/>
      <c r="W132" s="50"/>
      <c r="X132" s="50"/>
      <c r="Y132" s="50"/>
      <c r="Z132" s="50"/>
      <c r="AA132" s="50"/>
      <c r="AB132" s="50"/>
      <c r="AC132" s="50"/>
      <c r="AD132" s="99"/>
    </row>
    <row r="133" spans="2:30" x14ac:dyDescent="0.25">
      <c r="B133" s="98"/>
      <c r="C133" s="50"/>
      <c r="D133" s="50"/>
      <c r="E133" s="50"/>
      <c r="F133" s="50"/>
      <c r="G133" s="50"/>
      <c r="H133" s="50"/>
      <c r="I133" s="50"/>
      <c r="J133" s="472"/>
      <c r="K133" s="303"/>
      <c r="L133" s="50"/>
      <c r="M133" s="50"/>
      <c r="N133" s="50"/>
      <c r="O133" s="50"/>
      <c r="P133" s="50"/>
      <c r="Q133" s="50"/>
      <c r="R133" s="50"/>
      <c r="S133" s="50"/>
      <c r="T133" s="50"/>
      <c r="U133" s="50"/>
      <c r="V133" s="50"/>
      <c r="W133" s="50"/>
      <c r="X133" s="50"/>
      <c r="Y133" s="50"/>
      <c r="Z133" s="50"/>
      <c r="AA133" s="50"/>
      <c r="AB133" s="50"/>
      <c r="AC133" s="50"/>
      <c r="AD133" s="99"/>
    </row>
    <row r="134" spans="2:30" ht="18.75" x14ac:dyDescent="0.3">
      <c r="B134" s="98"/>
      <c r="C134" s="74"/>
      <c r="D134" s="74"/>
      <c r="E134" s="74"/>
      <c r="F134" s="74"/>
      <c r="G134" s="74"/>
      <c r="H134" s="74"/>
      <c r="I134" s="74"/>
      <c r="J134" s="309" t="s">
        <v>148</v>
      </c>
      <c r="K134" s="303"/>
      <c r="L134" s="50"/>
      <c r="M134" s="50"/>
      <c r="N134" s="50"/>
      <c r="O134" s="50"/>
      <c r="P134" s="50"/>
      <c r="Q134" s="50"/>
      <c r="R134" s="50"/>
      <c r="S134" s="50"/>
      <c r="T134" s="50"/>
      <c r="U134" s="50"/>
      <c r="V134" s="50"/>
      <c r="W134" s="50"/>
      <c r="X134" s="50"/>
      <c r="Y134" s="50"/>
      <c r="Z134" s="50"/>
      <c r="AA134" s="50"/>
      <c r="AB134" s="50"/>
      <c r="AC134" s="50"/>
      <c r="AD134" s="99"/>
    </row>
    <row r="135" spans="2:30" x14ac:dyDescent="0.25">
      <c r="B135" s="98"/>
      <c r="C135" s="50"/>
      <c r="D135" s="74"/>
      <c r="E135" s="74"/>
      <c r="F135" s="74"/>
      <c r="G135" s="74"/>
      <c r="H135" s="74"/>
      <c r="I135" s="74"/>
      <c r="J135" s="74"/>
      <c r="K135" s="303"/>
      <c r="L135" s="50"/>
      <c r="M135" s="50"/>
      <c r="N135" s="50"/>
      <c r="O135" s="50"/>
      <c r="P135" s="50"/>
      <c r="Q135" s="50"/>
      <c r="R135" s="50"/>
      <c r="S135" s="50"/>
      <c r="T135" s="50"/>
      <c r="U135" s="50"/>
      <c r="V135" s="50"/>
      <c r="W135" s="50"/>
      <c r="X135" s="50"/>
      <c r="Y135" s="50"/>
      <c r="Z135" s="50"/>
      <c r="AA135" s="50"/>
      <c r="AB135" s="50"/>
      <c r="AC135" s="50"/>
      <c r="AD135" s="99"/>
    </row>
    <row r="136" spans="2:30" ht="15.75" thickBot="1" x14ac:dyDescent="0.3">
      <c r="B136" s="98"/>
      <c r="C136" s="50"/>
      <c r="D136" s="50"/>
      <c r="E136" s="50"/>
      <c r="F136" s="50"/>
      <c r="G136" s="50"/>
      <c r="H136" s="50"/>
      <c r="I136" s="50"/>
      <c r="J136" s="50"/>
      <c r="K136" s="303"/>
      <c r="L136" s="50"/>
      <c r="M136" s="50"/>
      <c r="N136" s="50"/>
      <c r="O136" s="50"/>
      <c r="P136" s="50"/>
      <c r="Q136" s="50"/>
      <c r="R136" s="50"/>
      <c r="S136" s="50"/>
      <c r="T136" s="50"/>
      <c r="U136" s="50"/>
      <c r="V136" s="50"/>
      <c r="W136" s="50"/>
      <c r="X136" s="50"/>
      <c r="Y136" s="50"/>
      <c r="Z136" s="50"/>
      <c r="AA136" s="50"/>
      <c r="AB136" s="50"/>
      <c r="AC136" s="50"/>
      <c r="AD136" s="99"/>
    </row>
    <row r="137" spans="2:30" ht="15.75" thickBot="1" x14ac:dyDescent="0.3">
      <c r="B137" s="242"/>
      <c r="C137" s="243"/>
      <c r="D137" s="243"/>
      <c r="E137" s="243"/>
      <c r="F137" s="243"/>
      <c r="G137" s="243"/>
      <c r="H137" s="243"/>
      <c r="I137" s="243"/>
      <c r="J137" s="243"/>
      <c r="K137" s="304"/>
      <c r="L137" s="243"/>
      <c r="M137" s="243"/>
      <c r="N137" s="243"/>
      <c r="O137" s="243"/>
      <c r="P137" s="243"/>
      <c r="Q137" s="243"/>
      <c r="R137" s="243"/>
      <c r="S137" s="243"/>
      <c r="T137" s="243"/>
      <c r="U137" s="243"/>
      <c r="V137" s="243"/>
      <c r="W137" s="243"/>
      <c r="X137" s="243"/>
      <c r="Y137" s="243"/>
      <c r="Z137" s="243"/>
      <c r="AA137" s="694" t="s">
        <v>119</v>
      </c>
      <c r="AB137" s="695"/>
      <c r="AC137" s="695"/>
      <c r="AD137" s="696"/>
    </row>
    <row r="138" spans="2:30" x14ac:dyDescent="0.25">
      <c r="K138" s="297"/>
    </row>
  </sheetData>
  <mergeCells count="72">
    <mergeCell ref="AA137:AD137"/>
    <mergeCell ref="X112:X113"/>
    <mergeCell ref="N114:N115"/>
    <mergeCell ref="O114:O115"/>
    <mergeCell ref="P114:P115"/>
    <mergeCell ref="Q114:Q115"/>
    <mergeCell ref="R114:R115"/>
    <mergeCell ref="S114:S115"/>
    <mergeCell ref="T114:T115"/>
    <mergeCell ref="U114:U115"/>
    <mergeCell ref="W114:W115"/>
    <mergeCell ref="T112:T113"/>
    <mergeCell ref="U112:U113"/>
    <mergeCell ref="W112:W113"/>
    <mergeCell ref="S112:S113"/>
    <mergeCell ref="B108:AD108"/>
    <mergeCell ref="E67:F67"/>
    <mergeCell ref="B106:AD107"/>
    <mergeCell ref="E66:F66"/>
    <mergeCell ref="C125:D125"/>
    <mergeCell ref="O112:O113"/>
    <mergeCell ref="P112:P113"/>
    <mergeCell ref="Q112:Q113"/>
    <mergeCell ref="R112:R113"/>
    <mergeCell ref="C120:D120"/>
    <mergeCell ref="C115:D115"/>
    <mergeCell ref="C117:D117"/>
    <mergeCell ref="C119:D119"/>
    <mergeCell ref="C116:D116"/>
    <mergeCell ref="C118:D118"/>
    <mergeCell ref="AC56:AC57"/>
    <mergeCell ref="E59:F59"/>
    <mergeCell ref="E60:F60"/>
    <mergeCell ref="E61:F61"/>
    <mergeCell ref="E65:F65"/>
    <mergeCell ref="P56:P57"/>
    <mergeCell ref="R56:R57"/>
    <mergeCell ref="T56:T57"/>
    <mergeCell ref="Y56:Y57"/>
    <mergeCell ref="AA56:AA57"/>
    <mergeCell ref="P38:Q38"/>
    <mergeCell ref="P39:Q39"/>
    <mergeCell ref="P37:Q37"/>
    <mergeCell ref="B2:AD4"/>
    <mergeCell ref="B5:AD5"/>
    <mergeCell ref="E10:F10"/>
    <mergeCell ref="E11:F11"/>
    <mergeCell ref="E12:F12"/>
    <mergeCell ref="E13:F13"/>
    <mergeCell ref="P19:Q19"/>
    <mergeCell ref="P23:Q23"/>
    <mergeCell ref="P24:Q24"/>
    <mergeCell ref="P25:Q25"/>
    <mergeCell ref="P36:Q36"/>
    <mergeCell ref="E14:F14"/>
    <mergeCell ref="E15:F15"/>
    <mergeCell ref="B7:F8"/>
    <mergeCell ref="C131:D131"/>
    <mergeCell ref="C126:D126"/>
    <mergeCell ref="C127:D127"/>
    <mergeCell ref="C128:D128"/>
    <mergeCell ref="C129:D129"/>
    <mergeCell ref="C130:D130"/>
    <mergeCell ref="B52:AD52"/>
    <mergeCell ref="M56:N57"/>
    <mergeCell ref="O56:O57"/>
    <mergeCell ref="Q56:Q57"/>
    <mergeCell ref="S56:S57"/>
    <mergeCell ref="V56:W57"/>
    <mergeCell ref="X56:X57"/>
    <mergeCell ref="Z56:Z57"/>
    <mergeCell ref="AB56:AB57"/>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B1:AD154"/>
  <sheetViews>
    <sheetView zoomScale="50" zoomScaleNormal="50" workbookViewId="0">
      <selection activeCell="N79" sqref="N79"/>
    </sheetView>
  </sheetViews>
  <sheetFormatPr defaultColWidth="9.140625" defaultRowHeight="15" x14ac:dyDescent="0.25"/>
  <cols>
    <col min="1" max="1" width="7" style="2" customWidth="1"/>
    <col min="2" max="2" width="12.7109375" style="2" customWidth="1"/>
    <col min="3" max="3" width="14.85546875" style="2" customWidth="1"/>
    <col min="4" max="4" width="12.7109375" style="2" customWidth="1"/>
    <col min="5" max="5" width="22.42578125" style="2" customWidth="1"/>
    <col min="6" max="6" width="16.85546875" style="2" customWidth="1"/>
    <col min="7" max="7" width="13.7109375" style="2" customWidth="1"/>
    <col min="8" max="8" width="18.5703125" style="2" bestFit="1" customWidth="1"/>
    <col min="9" max="9" width="19" style="2" customWidth="1"/>
    <col min="10" max="11" width="12.7109375" style="2" customWidth="1"/>
    <col min="12" max="12" width="13.5703125" style="2" customWidth="1"/>
    <col min="13" max="13" width="12.7109375" style="2" customWidth="1"/>
    <col min="14" max="14" width="16.42578125" style="2" customWidth="1"/>
    <col min="15" max="15" width="13.85546875" style="2" customWidth="1"/>
    <col min="16" max="16" width="13.85546875" style="2" bestFit="1" customWidth="1"/>
    <col min="17" max="17" width="15.42578125" style="2" customWidth="1"/>
    <col min="18" max="18" width="14.7109375" style="2" customWidth="1"/>
    <col min="19" max="19" width="20.28515625" style="2" customWidth="1"/>
    <col min="20" max="20" width="12.7109375" style="2" customWidth="1"/>
    <col min="21" max="21" width="15.140625" style="2" customWidth="1"/>
    <col min="22" max="22" width="12.7109375" style="2" customWidth="1"/>
    <col min="23" max="23" width="15" style="2" customWidth="1"/>
    <col min="24" max="24" width="16" style="2" customWidth="1"/>
    <col min="25" max="26" width="15.85546875" style="2" customWidth="1"/>
    <col min="27" max="27" width="16.85546875" style="2" customWidth="1"/>
    <col min="28" max="28" width="15.7109375" style="2" customWidth="1"/>
    <col min="29" max="29" width="14.140625" style="2" customWidth="1"/>
    <col min="30" max="30" width="11.28515625" style="2" customWidth="1"/>
    <col min="31" max="16384" width="9.140625" style="2"/>
  </cols>
  <sheetData>
    <row r="1" spans="2:30" ht="24.75" customHeight="1" x14ac:dyDescent="0.25"/>
    <row r="2" spans="2:30" ht="69" customHeight="1" x14ac:dyDescent="0.25">
      <c r="B2" s="671" t="s">
        <v>345</v>
      </c>
      <c r="C2" s="672"/>
      <c r="D2" s="672"/>
      <c r="E2" s="672"/>
      <c r="F2" s="672"/>
      <c r="G2" s="672"/>
      <c r="H2" s="672"/>
      <c r="I2" s="672"/>
      <c r="J2" s="672"/>
      <c r="K2" s="672"/>
      <c r="L2" s="672"/>
      <c r="M2" s="672"/>
      <c r="N2" s="672"/>
      <c r="O2" s="672"/>
      <c r="P2" s="672"/>
      <c r="Q2" s="672"/>
      <c r="R2" s="672"/>
      <c r="S2" s="672"/>
      <c r="T2" s="672"/>
      <c r="U2" s="672"/>
      <c r="V2" s="672"/>
      <c r="W2" s="672"/>
      <c r="X2" s="672"/>
      <c r="Y2" s="672"/>
      <c r="Z2" s="672"/>
      <c r="AA2" s="672"/>
      <c r="AB2" s="672"/>
      <c r="AC2" s="672"/>
      <c r="AD2" s="672"/>
    </row>
    <row r="3" spans="2:30" ht="18.75" x14ac:dyDescent="0.25">
      <c r="B3" s="662" t="s">
        <v>364</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row>
    <row r="4" spans="2:30" x14ac:dyDescent="0.25">
      <c r="B4" s="92" t="s">
        <v>343</v>
      </c>
      <c r="C4" s="45"/>
      <c r="D4" s="45"/>
      <c r="E4" s="74"/>
      <c r="F4" s="23"/>
      <c r="G4" s="74"/>
      <c r="H4" s="9"/>
      <c r="I4" s="40"/>
      <c r="J4" s="85"/>
      <c r="K4" s="85"/>
      <c r="L4" s="85"/>
      <c r="M4" s="85"/>
      <c r="N4" s="85"/>
      <c r="O4" s="85"/>
      <c r="P4" s="85"/>
      <c r="Q4" s="85"/>
      <c r="R4" s="212"/>
      <c r="S4" s="212"/>
      <c r="T4" s="85"/>
      <c r="U4" s="40"/>
      <c r="V4" s="74"/>
      <c r="W4" s="74"/>
      <c r="X4" s="74"/>
      <c r="Y4" s="74"/>
      <c r="Z4" s="74"/>
      <c r="AA4" s="74"/>
      <c r="AB4" s="74"/>
      <c r="AC4" s="74"/>
      <c r="AD4" s="93"/>
    </row>
    <row r="5" spans="2:30" x14ac:dyDescent="0.25">
      <c r="B5" s="92" t="s">
        <v>344</v>
      </c>
      <c r="C5" s="45"/>
      <c r="D5" s="45"/>
      <c r="E5" s="74"/>
      <c r="F5" s="23"/>
      <c r="G5" s="74"/>
      <c r="H5" s="9"/>
      <c r="I5" s="40"/>
      <c r="J5" s="355"/>
      <c r="K5" s="355"/>
      <c r="L5" s="355"/>
      <c r="M5" s="355"/>
      <c r="N5" s="355"/>
      <c r="O5" s="355"/>
      <c r="P5" s="355"/>
      <c r="Q5" s="355"/>
      <c r="R5" s="355"/>
      <c r="S5" s="355"/>
      <c r="T5" s="355"/>
      <c r="U5" s="40"/>
      <c r="V5" s="74"/>
      <c r="W5" s="74"/>
      <c r="X5" s="74"/>
      <c r="Y5" s="74"/>
      <c r="Z5" s="74"/>
      <c r="AA5" s="74"/>
      <c r="AB5" s="74"/>
      <c r="AC5" s="74"/>
      <c r="AD5" s="93"/>
    </row>
    <row r="6" spans="2:30" x14ac:dyDescent="0.25">
      <c r="B6" s="92"/>
      <c r="C6" s="74"/>
      <c r="D6" s="74"/>
      <c r="E6" s="74"/>
      <c r="F6" s="40"/>
      <c r="G6" s="85"/>
      <c r="H6" s="43">
        <v>37622</v>
      </c>
      <c r="I6" s="43">
        <v>37987</v>
      </c>
      <c r="J6" s="43">
        <v>38353</v>
      </c>
      <c r="K6" s="43">
        <v>38718</v>
      </c>
      <c r="L6" s="43">
        <v>39083</v>
      </c>
      <c r="M6" s="43">
        <v>39448</v>
      </c>
      <c r="N6" s="43">
        <v>39814</v>
      </c>
      <c r="O6" s="43">
        <v>40179</v>
      </c>
      <c r="P6" s="43">
        <v>40544</v>
      </c>
      <c r="Q6" s="43">
        <v>40909</v>
      </c>
      <c r="R6" s="43">
        <v>41275</v>
      </c>
      <c r="S6" s="43">
        <v>41640</v>
      </c>
      <c r="T6" s="43">
        <v>42005</v>
      </c>
      <c r="U6" s="43">
        <v>42370</v>
      </c>
      <c r="V6" s="43">
        <v>42736</v>
      </c>
      <c r="W6" s="43">
        <v>43101</v>
      </c>
      <c r="X6" s="43">
        <v>43282</v>
      </c>
      <c r="Y6" s="43"/>
      <c r="Z6" s="40"/>
      <c r="AA6" s="40"/>
      <c r="AB6" s="4"/>
      <c r="AC6" s="74"/>
      <c r="AD6" s="93"/>
    </row>
    <row r="7" spans="2:30" x14ac:dyDescent="0.25">
      <c r="B7" s="92"/>
      <c r="C7" s="74"/>
      <c r="D7" s="74"/>
      <c r="E7" s="74"/>
      <c r="F7" s="40"/>
      <c r="G7" s="10"/>
      <c r="H7" s="43">
        <v>37986</v>
      </c>
      <c r="I7" s="43">
        <v>38352</v>
      </c>
      <c r="J7" s="43">
        <v>38717</v>
      </c>
      <c r="K7" s="43">
        <v>39082</v>
      </c>
      <c r="L7" s="43">
        <v>39447</v>
      </c>
      <c r="M7" s="43">
        <v>39813</v>
      </c>
      <c r="N7" s="43">
        <v>40178</v>
      </c>
      <c r="O7" s="43">
        <v>40543</v>
      </c>
      <c r="P7" s="43">
        <v>40908</v>
      </c>
      <c r="Q7" s="43">
        <v>41274</v>
      </c>
      <c r="R7" s="43">
        <v>41639</v>
      </c>
      <c r="S7" s="43">
        <v>42004</v>
      </c>
      <c r="T7" s="43">
        <v>42369</v>
      </c>
      <c r="U7" s="43">
        <v>42735</v>
      </c>
      <c r="V7" s="43">
        <v>43100</v>
      </c>
      <c r="W7" s="43">
        <v>43281</v>
      </c>
      <c r="X7" s="43">
        <v>43556</v>
      </c>
      <c r="Y7" s="43"/>
      <c r="Z7" s="40"/>
      <c r="AA7" s="40"/>
      <c r="AB7" s="74"/>
      <c r="AC7" s="74"/>
      <c r="AD7" s="93"/>
    </row>
    <row r="8" spans="2:30" ht="30" x14ac:dyDescent="0.25">
      <c r="B8" s="92"/>
      <c r="C8" s="74"/>
      <c r="D8" s="74"/>
      <c r="E8" s="74"/>
      <c r="F8" s="202"/>
      <c r="G8" s="203"/>
      <c r="H8" s="106">
        <v>2003</v>
      </c>
      <c r="I8" s="106">
        <v>2004</v>
      </c>
      <c r="J8" s="106">
        <v>2005</v>
      </c>
      <c r="K8" s="106">
        <v>2006</v>
      </c>
      <c r="L8" s="106">
        <v>2007</v>
      </c>
      <c r="M8" s="106">
        <v>2008</v>
      </c>
      <c r="N8" s="106">
        <v>2009</v>
      </c>
      <c r="O8" s="106">
        <v>2010</v>
      </c>
      <c r="P8" s="106">
        <v>2011</v>
      </c>
      <c r="Q8" s="106">
        <v>2012</v>
      </c>
      <c r="R8" s="106">
        <f>Q8+1</f>
        <v>2013</v>
      </c>
      <c r="S8" s="106">
        <f>R8+1</f>
        <v>2014</v>
      </c>
      <c r="T8" s="106">
        <f>S8+1</f>
        <v>2015</v>
      </c>
      <c r="U8" s="106">
        <v>2016</v>
      </c>
      <c r="V8" s="106">
        <f>U8+1</f>
        <v>2017</v>
      </c>
      <c r="W8" s="114" t="s">
        <v>120</v>
      </c>
      <c r="X8" s="114" t="s">
        <v>274</v>
      </c>
      <c r="Y8" s="107" t="s">
        <v>49</v>
      </c>
      <c r="Z8" s="4"/>
      <c r="AA8" s="74"/>
      <c r="AB8" s="74"/>
      <c r="AC8" s="74"/>
      <c r="AD8" s="93"/>
    </row>
    <row r="9" spans="2:30" x14ac:dyDescent="0.25">
      <c r="B9" s="92"/>
      <c r="C9" s="74"/>
      <c r="D9" s="74"/>
      <c r="E9" s="74"/>
      <c r="F9" s="674" t="s">
        <v>61</v>
      </c>
      <c r="G9" s="675"/>
      <c r="H9" s="351">
        <v>1</v>
      </c>
      <c r="I9" s="351">
        <v>2</v>
      </c>
      <c r="J9" s="351">
        <v>3</v>
      </c>
      <c r="K9" s="558">
        <v>4</v>
      </c>
      <c r="L9" s="558">
        <v>5</v>
      </c>
      <c r="M9" s="558">
        <v>6</v>
      </c>
      <c r="N9" s="558">
        <v>7</v>
      </c>
      <c r="O9" s="558">
        <v>8</v>
      </c>
      <c r="P9" s="558">
        <v>9</v>
      </c>
      <c r="Q9" s="558">
        <v>10</v>
      </c>
      <c r="R9" s="558">
        <v>11</v>
      </c>
      <c r="S9" s="558">
        <v>12</v>
      </c>
      <c r="T9" s="558">
        <v>13</v>
      </c>
      <c r="U9" s="558">
        <v>14</v>
      </c>
      <c r="V9" s="558">
        <v>15</v>
      </c>
      <c r="W9" s="558">
        <v>16</v>
      </c>
      <c r="X9" s="558">
        <v>17</v>
      </c>
      <c r="Y9" s="39">
        <f t="shared" ref="Y9:Y14" si="0">SUM(H9:X9)</f>
        <v>153</v>
      </c>
      <c r="Z9" s="11">
        <v>0</v>
      </c>
      <c r="AA9" s="74"/>
      <c r="AB9" s="74"/>
      <c r="AC9" s="74"/>
      <c r="AD9" s="93"/>
    </row>
    <row r="10" spans="2:30" x14ac:dyDescent="0.25">
      <c r="B10" s="92"/>
      <c r="C10" s="74"/>
      <c r="D10" s="74"/>
      <c r="E10" s="74"/>
      <c r="F10" s="676" t="s">
        <v>275</v>
      </c>
      <c r="G10" s="677"/>
      <c r="H10" s="120">
        <v>10</v>
      </c>
      <c r="I10" s="120">
        <v>20</v>
      </c>
      <c r="J10" s="120">
        <v>30</v>
      </c>
      <c r="K10" s="120">
        <v>40</v>
      </c>
      <c r="L10" s="120">
        <v>50</v>
      </c>
      <c r="M10" s="120">
        <v>60</v>
      </c>
      <c r="N10" s="120">
        <v>70</v>
      </c>
      <c r="O10" s="120">
        <v>80</v>
      </c>
      <c r="P10" s="120">
        <v>90</v>
      </c>
      <c r="Q10" s="120">
        <v>100</v>
      </c>
      <c r="R10" s="120">
        <v>110</v>
      </c>
      <c r="S10" s="120">
        <v>120</v>
      </c>
      <c r="T10" s="120">
        <v>130</v>
      </c>
      <c r="U10" s="120">
        <v>140</v>
      </c>
      <c r="V10" s="120">
        <v>150</v>
      </c>
      <c r="W10" s="120">
        <v>160</v>
      </c>
      <c r="X10" s="120">
        <v>170</v>
      </c>
      <c r="Y10" s="121">
        <f t="shared" si="0"/>
        <v>1530</v>
      </c>
      <c r="Z10" s="11">
        <v>0</v>
      </c>
      <c r="AA10" s="74"/>
      <c r="AB10" s="74"/>
      <c r="AC10" s="74"/>
      <c r="AD10" s="93"/>
    </row>
    <row r="11" spans="2:30" x14ac:dyDescent="0.25">
      <c r="B11" s="92"/>
      <c r="C11" s="74"/>
      <c r="D11" s="74"/>
      <c r="E11" s="74"/>
      <c r="F11" s="676" t="s">
        <v>62</v>
      </c>
      <c r="G11" s="677"/>
      <c r="H11" s="351"/>
      <c r="I11" s="351"/>
      <c r="J11" s="351"/>
      <c r="K11" s="351"/>
      <c r="L11" s="351"/>
      <c r="M11" s="351"/>
      <c r="N11" s="351"/>
      <c r="O11" s="351"/>
      <c r="P11" s="351"/>
      <c r="Q11" s="201"/>
      <c r="R11" s="351"/>
      <c r="S11" s="351"/>
      <c r="T11" s="351"/>
      <c r="U11" s="351"/>
      <c r="V11" s="351"/>
      <c r="W11" s="351"/>
      <c r="X11" s="351"/>
      <c r="Y11" s="39">
        <f t="shared" si="0"/>
        <v>0</v>
      </c>
      <c r="Z11" s="11">
        <v>200</v>
      </c>
      <c r="AA11" s="74"/>
      <c r="AB11" s="74"/>
      <c r="AC11" s="74"/>
      <c r="AD11" s="93"/>
    </row>
    <row r="12" spans="2:30" x14ac:dyDescent="0.25">
      <c r="B12" s="92"/>
      <c r="C12" s="74"/>
      <c r="D12" s="74"/>
      <c r="E12" s="74"/>
      <c r="F12" s="676" t="s">
        <v>275</v>
      </c>
      <c r="G12" s="677"/>
      <c r="H12" s="120"/>
      <c r="I12" s="120"/>
      <c r="J12" s="120"/>
      <c r="K12" s="120"/>
      <c r="L12" s="120"/>
      <c r="M12" s="120"/>
      <c r="N12" s="120"/>
      <c r="O12" s="120"/>
      <c r="P12" s="120"/>
      <c r="Q12" s="120"/>
      <c r="R12" s="120"/>
      <c r="S12" s="120"/>
      <c r="T12" s="120"/>
      <c r="U12" s="120"/>
      <c r="V12" s="120"/>
      <c r="W12" s="120"/>
      <c r="X12" s="120"/>
      <c r="Y12" s="121">
        <f t="shared" si="0"/>
        <v>0</v>
      </c>
      <c r="Z12" s="11">
        <v>200</v>
      </c>
      <c r="AA12" s="74"/>
      <c r="AB12" s="74"/>
      <c r="AC12" s="74"/>
      <c r="AD12" s="93"/>
    </row>
    <row r="13" spans="2:30" x14ac:dyDescent="0.25">
      <c r="B13" s="92"/>
      <c r="C13" s="74"/>
      <c r="D13" s="74"/>
      <c r="E13" s="74"/>
      <c r="F13" s="676" t="s">
        <v>86</v>
      </c>
      <c r="G13" s="677"/>
      <c r="H13" s="204"/>
      <c r="I13" s="204"/>
      <c r="J13" s="204"/>
      <c r="K13" s="204"/>
      <c r="L13" s="204"/>
      <c r="M13" s="204"/>
      <c r="N13" s="204"/>
      <c r="O13" s="204"/>
      <c r="P13" s="204"/>
      <c r="Q13" s="204"/>
      <c r="R13" s="204"/>
      <c r="S13" s="204"/>
      <c r="T13" s="204"/>
      <c r="U13" s="204"/>
      <c r="V13" s="204"/>
      <c r="W13" s="204"/>
      <c r="X13" s="204"/>
      <c r="Y13" s="205">
        <f t="shared" si="0"/>
        <v>0</v>
      </c>
      <c r="Z13" s="11"/>
      <c r="AA13" s="74"/>
      <c r="AB13" s="74"/>
      <c r="AC13" s="74"/>
      <c r="AD13" s="93"/>
    </row>
    <row r="14" spans="2:30" x14ac:dyDescent="0.25">
      <c r="B14" s="92"/>
      <c r="C14" s="74"/>
      <c r="D14" s="74"/>
      <c r="E14" s="74"/>
      <c r="F14" s="679" t="s">
        <v>275</v>
      </c>
      <c r="G14" s="680"/>
      <c r="H14" s="213"/>
      <c r="I14" s="213"/>
      <c r="J14" s="213"/>
      <c r="K14" s="213"/>
      <c r="L14" s="213"/>
      <c r="M14" s="213"/>
      <c r="N14" s="213"/>
      <c r="O14" s="213"/>
      <c r="P14" s="213"/>
      <c r="Q14" s="213"/>
      <c r="R14" s="213"/>
      <c r="S14" s="213"/>
      <c r="T14" s="213"/>
      <c r="U14" s="213"/>
      <c r="V14" s="213"/>
      <c r="W14" s="213"/>
      <c r="X14" s="213"/>
      <c r="Y14" s="123">
        <f t="shared" si="0"/>
        <v>0</v>
      </c>
      <c r="Z14" s="11"/>
      <c r="AA14" s="74"/>
      <c r="AB14" s="74"/>
      <c r="AC14" s="74"/>
      <c r="AD14" s="93"/>
    </row>
    <row r="15" spans="2:30" x14ac:dyDescent="0.25">
      <c r="B15" s="92"/>
      <c r="C15" s="74"/>
      <c r="D15" s="74"/>
      <c r="E15" s="74"/>
      <c r="F15" s="74"/>
      <c r="G15" s="74"/>
      <c r="H15" s="74"/>
      <c r="I15" s="74"/>
      <c r="J15" s="74"/>
      <c r="K15" s="74"/>
      <c r="L15" s="74"/>
      <c r="M15" s="74"/>
      <c r="N15" s="74"/>
      <c r="O15" s="74"/>
      <c r="P15" s="74"/>
      <c r="Q15" s="74"/>
      <c r="R15" s="74"/>
      <c r="S15" s="74"/>
      <c r="T15" s="74"/>
      <c r="U15" s="74"/>
      <c r="V15" s="11">
        <v>1000</v>
      </c>
      <c r="W15" s="74"/>
      <c r="X15" s="74"/>
      <c r="Y15" s="74"/>
      <c r="Z15" s="74"/>
      <c r="AA15" s="74"/>
      <c r="AB15" s="74"/>
      <c r="AC15" s="74"/>
      <c r="AD15" s="93"/>
    </row>
    <row r="16" spans="2:30" x14ac:dyDescent="0.25">
      <c r="B16" s="92"/>
      <c r="C16" s="74"/>
      <c r="D16" s="74"/>
      <c r="E16" s="74"/>
      <c r="F16" s="74"/>
      <c r="G16" s="74"/>
      <c r="H16" s="74"/>
      <c r="I16" s="212">
        <f>COUNTIFS('Projekty aktualne'!$J:$J,"&gt;"&amp;'Projekty powyżej 1 MW'!X6,'Projekty aktualne'!$J:$J,"&lt;="&amp;'Projekty powyżej 1 MW'!X7,'Projekty aktualne'!$H:$H,"&gt;50",'Projekty aktualne'!$H:$H,"&lt;=500")</f>
        <v>0</v>
      </c>
      <c r="J16" s="212">
        <f>COUNTIFS('Projekty nowe'!$J:$J,"&gt;"&amp;'Projekty powyżej 1 MW'!X6,'Projekty nowe'!$J:$J,"&lt;="&amp;'Projekty powyżej 1 MW'!X7,'Projekty nowe'!$H:$H,"&gt;50",'Projekty nowe'!$H:$H,"&lt;=500")</f>
        <v>0</v>
      </c>
      <c r="K16" s="212">
        <f>SUMIFS('Projekty aktualne'!$H:$H,'Projekty aktualne'!$J:$J,"&gt;"&amp;'Projekty powyżej 1 MW'!X6,'Projekty aktualne'!$J:$J,"&lt;="&amp;'Projekty powyżej 1 MW'!X7,'Projekty aktualne'!$H:$H,"&gt;50",'Projekty aktualne'!$H:$H,"&lt;=500")</f>
        <v>0</v>
      </c>
      <c r="L16" s="212">
        <f>SUMIFS('Projekty nowe'!$H:$H,'Projekty nowe'!$J:$J,"&gt;"&amp;'Projekty powyżej 1 MW'!X6,'Projekty nowe'!$J:$J,"&lt;="&amp;'Projekty powyżej 1 MW'!X7,'Projekty nowe'!$H:$H,"&gt;50",'Projekty nowe'!$H:$H,"&lt;=500")</f>
        <v>0</v>
      </c>
      <c r="M16" s="212">
        <f>COUNTIFS('Projekty aktualne'!$K:$K,"&gt;"&amp;'Projekty powyżej 1 MW'!X6,'Projekty aktualne'!$K:$K,"&lt;="&amp;'Projekty powyżej 1 MW'!X7,'Projekty aktualne'!$H:$H,"&gt;50",'Projekty aktualne'!$H:$H,"&lt;=500")</f>
        <v>0</v>
      </c>
      <c r="N16" s="212">
        <f>COUNTIFS('Projekty nowe'!$K:$K,"&gt;"&amp;'Projekty powyżej 1 MW'!X6,'Projekty nowe'!$K:$K,"&lt;="&amp;'Projekty powyżej 1 MW'!X7,'Projekty nowe'!$H:$H,"&gt;50",'Projekty nowe'!$H:$H,"&lt;=500")</f>
        <v>0</v>
      </c>
      <c r="O16" s="74"/>
      <c r="P16" s="74"/>
      <c r="Q16" s="74"/>
      <c r="R16" s="74"/>
      <c r="S16" s="74"/>
      <c r="T16" s="74"/>
      <c r="U16" s="74"/>
      <c r="V16" s="4"/>
      <c r="W16" s="74"/>
      <c r="X16" s="74"/>
      <c r="Y16" s="74"/>
      <c r="Z16" s="74"/>
      <c r="AA16" s="74"/>
      <c r="AB16" s="74"/>
      <c r="AC16" s="74"/>
      <c r="AD16" s="93"/>
    </row>
    <row r="17" spans="2:30" x14ac:dyDescent="0.25">
      <c r="B17" s="92"/>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93"/>
    </row>
    <row r="18" spans="2:30" x14ac:dyDescent="0.25">
      <c r="B18" s="92"/>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93"/>
    </row>
    <row r="19" spans="2:30" x14ac:dyDescent="0.25">
      <c r="B19" s="92"/>
      <c r="C19" s="74"/>
      <c r="D19" s="74"/>
      <c r="E19" s="74"/>
      <c r="F19" s="24"/>
      <c r="G19" s="74"/>
      <c r="H19" s="74"/>
      <c r="I19" s="13"/>
      <c r="J19" s="13"/>
      <c r="K19" s="13"/>
      <c r="L19" s="13"/>
      <c r="M19" s="74"/>
      <c r="N19" s="74"/>
      <c r="O19" s="74"/>
      <c r="P19" s="74"/>
      <c r="Q19" s="74"/>
      <c r="R19" s="74"/>
      <c r="S19" s="74"/>
      <c r="T19" s="74"/>
      <c r="U19" s="74"/>
      <c r="V19" s="74"/>
      <c r="W19" s="74"/>
      <c r="X19" s="74"/>
      <c r="Y19" s="74"/>
      <c r="Z19" s="74"/>
      <c r="AA19" s="74"/>
      <c r="AB19" s="74"/>
      <c r="AC19" s="74"/>
      <c r="AD19" s="93"/>
    </row>
    <row r="20" spans="2:30" x14ac:dyDescent="0.25">
      <c r="B20" s="92"/>
      <c r="C20" s="74"/>
      <c r="D20" s="74"/>
      <c r="E20" s="74"/>
      <c r="F20" s="24"/>
      <c r="G20" s="25"/>
      <c r="H20" s="74"/>
      <c r="I20" s="24"/>
      <c r="J20" s="74"/>
      <c r="K20" s="74"/>
      <c r="L20" s="74"/>
      <c r="M20" s="74"/>
      <c r="N20" s="678"/>
      <c r="O20" s="678"/>
      <c r="P20" s="12"/>
      <c r="Q20" s="29"/>
      <c r="R20" s="29"/>
      <c r="S20" s="29"/>
      <c r="T20" s="74"/>
      <c r="U20" s="74"/>
      <c r="V20" s="74"/>
      <c r="W20" s="74"/>
      <c r="X20" s="74"/>
      <c r="Y20" s="74"/>
      <c r="Z20" s="74"/>
      <c r="AA20" s="74"/>
      <c r="AB20" s="74"/>
      <c r="AC20" s="74"/>
      <c r="AD20" s="93"/>
    </row>
    <row r="21" spans="2:30" x14ac:dyDescent="0.25">
      <c r="B21" s="92"/>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93"/>
    </row>
    <row r="22" spans="2:30" x14ac:dyDescent="0.25">
      <c r="B22" s="92"/>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93"/>
    </row>
    <row r="23" spans="2:30" x14ac:dyDescent="0.25">
      <c r="B23" s="92"/>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93"/>
    </row>
    <row r="24" spans="2:30" x14ac:dyDescent="0.25">
      <c r="B24" s="92"/>
      <c r="C24" s="74"/>
      <c r="D24" s="74"/>
      <c r="E24" s="74"/>
      <c r="F24" s="24"/>
      <c r="G24" s="74"/>
      <c r="H24" s="74"/>
      <c r="I24" s="24"/>
      <c r="J24" s="74"/>
      <c r="K24" s="74"/>
      <c r="L24" s="74"/>
      <c r="M24" s="74"/>
      <c r="N24" s="678"/>
      <c r="O24" s="678"/>
      <c r="P24" s="12"/>
      <c r="Q24" s="29"/>
      <c r="R24" s="29"/>
      <c r="S24" s="29"/>
      <c r="T24" s="74"/>
      <c r="U24" s="74"/>
      <c r="V24" s="74"/>
      <c r="W24" s="74"/>
      <c r="X24" s="74"/>
      <c r="Y24" s="74"/>
      <c r="Z24" s="74"/>
      <c r="AA24" s="74"/>
      <c r="AB24" s="74"/>
      <c r="AC24" s="74"/>
      <c r="AD24" s="93"/>
    </row>
    <row r="25" spans="2:30" x14ac:dyDescent="0.25">
      <c r="B25" s="92"/>
      <c r="C25" s="74"/>
      <c r="D25" s="74"/>
      <c r="E25" s="74"/>
      <c r="F25" s="74"/>
      <c r="G25" s="74"/>
      <c r="H25" s="74"/>
      <c r="I25" s="24"/>
      <c r="J25" s="74"/>
      <c r="K25" s="74"/>
      <c r="L25" s="74"/>
      <c r="M25" s="74"/>
      <c r="N25" s="678"/>
      <c r="O25" s="678"/>
      <c r="P25" s="12"/>
      <c r="Q25" s="29"/>
      <c r="R25" s="29"/>
      <c r="S25" s="29"/>
      <c r="T25" s="74"/>
      <c r="U25" s="74"/>
      <c r="V25" s="74"/>
      <c r="W25" s="74"/>
      <c r="X25" s="74"/>
      <c r="Y25" s="74"/>
      <c r="Z25" s="74"/>
      <c r="AA25" s="74"/>
      <c r="AB25" s="74"/>
      <c r="AC25" s="74"/>
      <c r="AD25" s="93"/>
    </row>
    <row r="26" spans="2:30" x14ac:dyDescent="0.25">
      <c r="B26" s="92"/>
      <c r="C26" s="74"/>
      <c r="D26" s="74"/>
      <c r="E26" s="74"/>
      <c r="F26" s="74"/>
      <c r="G26" s="74"/>
      <c r="H26" s="74"/>
      <c r="I26" s="74"/>
      <c r="J26" s="74"/>
      <c r="K26" s="74"/>
      <c r="L26" s="74"/>
      <c r="M26" s="74"/>
      <c r="N26" s="678"/>
      <c r="O26" s="678"/>
      <c r="P26" s="12"/>
      <c r="Q26" s="29"/>
      <c r="R26" s="29"/>
      <c r="S26" s="29"/>
      <c r="T26" s="74"/>
      <c r="U26" s="74"/>
      <c r="V26" s="74"/>
      <c r="W26" s="74"/>
      <c r="X26" s="74"/>
      <c r="Y26" s="74"/>
      <c r="Z26" s="74"/>
      <c r="AA26" s="74"/>
      <c r="AB26" s="74"/>
      <c r="AC26" s="74"/>
      <c r="AD26" s="93"/>
    </row>
    <row r="27" spans="2:30" x14ac:dyDescent="0.25">
      <c r="B27" s="92"/>
      <c r="C27" s="74"/>
      <c r="D27" s="74"/>
      <c r="E27" s="74"/>
      <c r="F27" s="74"/>
      <c r="G27" s="74"/>
      <c r="H27" s="74"/>
      <c r="I27" s="74"/>
      <c r="J27" s="74"/>
      <c r="K27" s="74"/>
      <c r="L27" s="74"/>
      <c r="M27" s="74"/>
      <c r="N27" s="678"/>
      <c r="O27" s="678"/>
      <c r="P27" s="12"/>
      <c r="Q27" s="29"/>
      <c r="R27" s="29"/>
      <c r="S27" s="29"/>
      <c r="T27" s="74"/>
      <c r="U27" s="74"/>
      <c r="V27" s="74"/>
      <c r="W27" s="74"/>
      <c r="X27" s="74"/>
      <c r="Y27" s="74"/>
      <c r="Z27" s="74"/>
      <c r="AA27" s="74"/>
      <c r="AB27" s="74"/>
      <c r="AC27" s="74"/>
      <c r="AD27" s="93"/>
    </row>
    <row r="28" spans="2:30" x14ac:dyDescent="0.25">
      <c r="B28" s="92"/>
      <c r="C28" s="74"/>
      <c r="D28" s="74"/>
      <c r="E28" s="74"/>
      <c r="F28" s="74"/>
      <c r="G28" s="74"/>
      <c r="H28" s="74"/>
      <c r="I28" s="74"/>
      <c r="J28" s="74"/>
      <c r="K28" s="74"/>
      <c r="L28" s="74"/>
      <c r="M28" s="74"/>
      <c r="N28" s="667"/>
      <c r="O28" s="667"/>
      <c r="P28" s="7"/>
      <c r="Q28" s="79"/>
      <c r="R28" s="210"/>
      <c r="S28" s="210"/>
      <c r="T28" s="74"/>
      <c r="U28" s="74"/>
      <c r="V28" s="74"/>
      <c r="W28" s="74"/>
      <c r="X28" s="74"/>
      <c r="Y28" s="74"/>
      <c r="Z28" s="74"/>
      <c r="AA28" s="74"/>
      <c r="AB28" s="74"/>
      <c r="AC28" s="74"/>
      <c r="AD28" s="93"/>
    </row>
    <row r="29" spans="2:30" x14ac:dyDescent="0.25">
      <c r="B29" s="92"/>
      <c r="C29" s="74"/>
      <c r="D29" s="74"/>
      <c r="E29" s="74"/>
      <c r="F29" s="74"/>
      <c r="G29" s="74"/>
      <c r="H29" s="74"/>
      <c r="I29" s="74"/>
      <c r="J29" s="74"/>
      <c r="K29" s="74"/>
      <c r="L29" s="74"/>
      <c r="M29" s="74"/>
      <c r="N29" s="667"/>
      <c r="O29" s="667"/>
      <c r="P29" s="33"/>
      <c r="Q29" s="74"/>
      <c r="R29" s="74"/>
      <c r="S29" s="74"/>
      <c r="T29" s="74"/>
      <c r="U29" s="74"/>
      <c r="V29" s="74"/>
      <c r="W29" s="74"/>
      <c r="X29" s="74"/>
      <c r="Y29" s="74"/>
      <c r="Z29" s="74"/>
      <c r="AA29" s="74"/>
      <c r="AB29" s="74"/>
      <c r="AC29" s="74"/>
      <c r="AD29" s="93"/>
    </row>
    <row r="30" spans="2:30" x14ac:dyDescent="0.25">
      <c r="B30" s="92"/>
      <c r="C30" s="74"/>
      <c r="D30" s="74"/>
      <c r="E30" s="74"/>
      <c r="F30" s="74"/>
      <c r="G30" s="74"/>
      <c r="H30" s="74"/>
      <c r="I30" s="74"/>
      <c r="J30" s="74"/>
      <c r="K30" s="74"/>
      <c r="L30" s="74"/>
      <c r="M30" s="74"/>
      <c r="N30" s="667"/>
      <c r="O30" s="667"/>
      <c r="P30" s="7"/>
      <c r="Q30" s="74"/>
      <c r="R30" s="74"/>
      <c r="S30" s="74"/>
      <c r="T30" s="74"/>
      <c r="U30" s="74"/>
      <c r="V30" s="74"/>
      <c r="W30" s="74"/>
      <c r="X30" s="74"/>
      <c r="Y30" s="74"/>
      <c r="Z30" s="74"/>
      <c r="AA30" s="74"/>
      <c r="AB30" s="74"/>
      <c r="AC30" s="74"/>
      <c r="AD30" s="93"/>
    </row>
    <row r="31" spans="2:30" x14ac:dyDescent="0.25">
      <c r="B31" s="92"/>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93"/>
    </row>
    <row r="32" spans="2:30" x14ac:dyDescent="0.25">
      <c r="B32" s="92"/>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93"/>
    </row>
    <row r="33" spans="2:30" x14ac:dyDescent="0.25">
      <c r="B33" s="92"/>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93"/>
    </row>
    <row r="34" spans="2:30" x14ac:dyDescent="0.25">
      <c r="B34" s="92"/>
      <c r="C34" s="74"/>
      <c r="D34" s="74"/>
      <c r="E34" s="74"/>
      <c r="F34" s="74"/>
      <c r="G34" s="74"/>
      <c r="H34" s="74"/>
      <c r="I34" s="74"/>
      <c r="J34" s="74"/>
      <c r="K34" s="74"/>
      <c r="L34" s="74"/>
      <c r="M34" s="74"/>
      <c r="N34" s="74"/>
      <c r="O34" s="74"/>
      <c r="P34" s="74"/>
      <c r="Q34" s="27"/>
      <c r="R34" s="27"/>
      <c r="S34" s="27"/>
      <c r="T34" s="74"/>
      <c r="U34" s="74"/>
      <c r="V34" s="74"/>
      <c r="W34" s="74"/>
      <c r="X34" s="74"/>
      <c r="Y34" s="74"/>
      <c r="Z34" s="74"/>
      <c r="AA34" s="74"/>
      <c r="AB34" s="74"/>
      <c r="AC34" s="74"/>
      <c r="AD34" s="93"/>
    </row>
    <row r="35" spans="2:30" x14ac:dyDescent="0.25">
      <c r="B35" s="92"/>
      <c r="C35" s="74"/>
      <c r="D35" s="74"/>
      <c r="E35" s="74"/>
      <c r="F35" s="74"/>
      <c r="G35" s="74"/>
      <c r="H35" s="74"/>
      <c r="I35" s="74"/>
      <c r="J35" s="74"/>
      <c r="K35" s="74"/>
      <c r="L35" s="74"/>
      <c r="M35" s="74"/>
      <c r="N35" s="74"/>
      <c r="O35" s="74"/>
      <c r="P35" s="74"/>
      <c r="Q35" s="27"/>
      <c r="R35" s="27"/>
      <c r="S35" s="27"/>
      <c r="T35" s="74"/>
      <c r="U35" s="74"/>
      <c r="V35" s="74"/>
      <c r="W35" s="74"/>
      <c r="X35" s="74"/>
      <c r="Y35" s="74"/>
      <c r="Z35" s="74"/>
      <c r="AA35" s="74"/>
      <c r="AB35" s="74"/>
      <c r="AC35" s="74"/>
      <c r="AD35" s="93"/>
    </row>
    <row r="36" spans="2:30" x14ac:dyDescent="0.25">
      <c r="B36" s="92"/>
      <c r="C36" s="74"/>
      <c r="D36" s="74"/>
      <c r="E36" s="74"/>
      <c r="F36" s="74"/>
      <c r="G36" s="74"/>
      <c r="H36" s="74"/>
      <c r="I36" s="74"/>
      <c r="J36" s="74"/>
      <c r="K36" s="74"/>
      <c r="L36" s="74"/>
      <c r="M36" s="74"/>
      <c r="N36" s="74"/>
      <c r="O36" s="74"/>
      <c r="P36" s="74"/>
      <c r="Q36" s="27"/>
      <c r="R36" s="27"/>
      <c r="S36" s="27"/>
      <c r="T36" s="74"/>
      <c r="U36" s="74"/>
      <c r="V36" s="74"/>
      <c r="W36" s="74"/>
      <c r="X36" s="74"/>
      <c r="Y36" s="74"/>
      <c r="Z36" s="74"/>
      <c r="AA36" s="74"/>
      <c r="AB36" s="74"/>
      <c r="AC36" s="74"/>
      <c r="AD36" s="93"/>
    </row>
    <row r="37" spans="2:30" x14ac:dyDescent="0.25">
      <c r="B37" s="92"/>
      <c r="C37" s="74"/>
      <c r="D37" s="74"/>
      <c r="E37" s="74"/>
      <c r="F37" s="74"/>
      <c r="G37" s="74"/>
      <c r="H37" s="74"/>
      <c r="I37" s="74"/>
      <c r="J37" s="74"/>
      <c r="K37" s="74"/>
      <c r="L37" s="74"/>
      <c r="M37" s="74"/>
      <c r="N37" s="74"/>
      <c r="O37" s="74"/>
      <c r="P37" s="74"/>
      <c r="Q37" s="27"/>
      <c r="R37" s="27"/>
      <c r="S37" s="27"/>
      <c r="T37" s="74"/>
      <c r="U37" s="74"/>
      <c r="V37" s="74"/>
      <c r="W37" s="74"/>
      <c r="X37" s="74"/>
      <c r="Y37" s="74"/>
      <c r="Z37" s="74"/>
      <c r="AA37" s="74"/>
      <c r="AB37" s="74"/>
      <c r="AC37" s="74"/>
      <c r="AD37" s="93"/>
    </row>
    <row r="38" spans="2:30" x14ac:dyDescent="0.25">
      <c r="B38" s="92"/>
      <c r="C38" s="74"/>
      <c r="D38" s="74"/>
      <c r="E38" s="74"/>
      <c r="F38" s="74"/>
      <c r="G38" s="74"/>
      <c r="H38" s="74"/>
      <c r="I38" s="74"/>
      <c r="J38" s="74"/>
      <c r="K38" s="74"/>
      <c r="L38" s="74"/>
      <c r="M38" s="74"/>
      <c r="N38" s="74"/>
      <c r="O38" s="74"/>
      <c r="P38" s="74"/>
      <c r="Q38" s="27"/>
      <c r="R38" s="27"/>
      <c r="S38" s="27"/>
      <c r="T38" s="74"/>
      <c r="U38" s="74"/>
      <c r="V38" s="74"/>
      <c r="W38" s="74"/>
      <c r="X38" s="74"/>
      <c r="Y38" s="74"/>
      <c r="Z38" s="74"/>
      <c r="AA38" s="74"/>
      <c r="AB38" s="74"/>
      <c r="AC38" s="74"/>
      <c r="AD38" s="93"/>
    </row>
    <row r="39" spans="2:30" x14ac:dyDescent="0.25">
      <c r="B39" s="92"/>
      <c r="C39" s="74"/>
      <c r="D39" s="74"/>
      <c r="E39" s="74"/>
      <c r="F39" s="74"/>
      <c r="G39" s="74"/>
      <c r="H39" s="74"/>
      <c r="I39" s="74"/>
      <c r="J39" s="74"/>
      <c r="K39" s="74"/>
      <c r="L39" s="74"/>
      <c r="M39" s="74"/>
      <c r="N39" s="74"/>
      <c r="O39" s="74"/>
      <c r="P39" s="74"/>
      <c r="Q39" s="27"/>
      <c r="R39" s="27"/>
      <c r="S39" s="27"/>
      <c r="T39" s="74"/>
      <c r="U39" s="74"/>
      <c r="V39" s="74"/>
      <c r="W39" s="74"/>
      <c r="X39" s="74"/>
      <c r="Y39" s="74"/>
      <c r="Z39" s="74"/>
      <c r="AA39" s="74"/>
      <c r="AB39" s="74"/>
      <c r="AC39" s="74"/>
      <c r="AD39" s="93"/>
    </row>
    <row r="40" spans="2:30" x14ac:dyDescent="0.25">
      <c r="B40" s="92"/>
      <c r="C40" s="74"/>
      <c r="D40" s="74"/>
      <c r="E40" s="74"/>
      <c r="F40" s="74"/>
      <c r="G40" s="74"/>
      <c r="H40" s="74"/>
      <c r="I40" s="74"/>
      <c r="J40" s="74"/>
      <c r="K40" s="74"/>
      <c r="L40" s="74"/>
      <c r="M40" s="74"/>
      <c r="N40" s="74"/>
      <c r="O40" s="74"/>
      <c r="P40" s="74"/>
      <c r="Q40" s="27"/>
      <c r="R40" s="27"/>
      <c r="S40" s="27"/>
      <c r="T40" s="74"/>
      <c r="U40" s="74"/>
      <c r="V40" s="74"/>
      <c r="W40" s="74"/>
      <c r="X40" s="74"/>
      <c r="Y40" s="74"/>
      <c r="Z40" s="74"/>
      <c r="AA40" s="74"/>
      <c r="AB40" s="74"/>
      <c r="AC40" s="74"/>
      <c r="AD40" s="93"/>
    </row>
    <row r="41" spans="2:30" x14ac:dyDescent="0.25">
      <c r="B41" s="92"/>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93"/>
    </row>
    <row r="42" spans="2:30" x14ac:dyDescent="0.25">
      <c r="B42" s="92"/>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93"/>
    </row>
    <row r="43" spans="2:30" ht="18.75" x14ac:dyDescent="0.25">
      <c r="B43" s="662" t="s">
        <v>50</v>
      </c>
      <c r="C43" s="663"/>
      <c r="D43" s="663"/>
      <c r="E43" s="663"/>
      <c r="F43" s="663"/>
      <c r="G43" s="663"/>
      <c r="H43" s="663"/>
      <c r="I43" s="663"/>
      <c r="J43" s="663"/>
      <c r="K43" s="663"/>
      <c r="L43" s="663"/>
      <c r="M43" s="663"/>
      <c r="N43" s="663"/>
      <c r="O43" s="663"/>
      <c r="P43" s="663"/>
      <c r="Q43" s="663"/>
      <c r="R43" s="663"/>
      <c r="S43" s="663"/>
      <c r="T43" s="663"/>
      <c r="U43" s="663"/>
      <c r="V43" s="663"/>
      <c r="W43" s="663"/>
      <c r="X43" s="663"/>
      <c r="Y43" s="663"/>
      <c r="Z43" s="663"/>
      <c r="AA43" s="663"/>
      <c r="AB43" s="663"/>
      <c r="AC43" s="663"/>
      <c r="AD43" s="664"/>
    </row>
    <row r="44" spans="2:30" ht="30.75" customHeight="1" x14ac:dyDescent="0.25">
      <c r="B44" s="168" t="s">
        <v>108</v>
      </c>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93"/>
    </row>
    <row r="45" spans="2:30" x14ac:dyDescent="0.25">
      <c r="B45" s="92"/>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93"/>
    </row>
    <row r="46" spans="2:30" ht="15" customHeight="1" x14ac:dyDescent="0.25">
      <c r="B46" s="92"/>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93"/>
    </row>
    <row r="47" spans="2:30" ht="51" customHeight="1" x14ac:dyDescent="0.25">
      <c r="B47" s="92"/>
      <c r="C47" s="74"/>
      <c r="D47" s="74"/>
      <c r="E47" s="74"/>
      <c r="F47" s="74"/>
      <c r="G47" s="74"/>
      <c r="H47" s="74"/>
      <c r="I47" s="74"/>
      <c r="J47" s="74"/>
      <c r="K47" s="74"/>
      <c r="L47" s="665" t="s">
        <v>2</v>
      </c>
      <c r="M47" s="665"/>
      <c r="N47" s="666" t="s">
        <v>121</v>
      </c>
      <c r="O47" s="666" t="s">
        <v>289</v>
      </c>
      <c r="P47" s="666" t="s">
        <v>122</v>
      </c>
      <c r="Q47" s="666" t="s">
        <v>290</v>
      </c>
      <c r="R47" s="666" t="s">
        <v>123</v>
      </c>
      <c r="S47" s="666" t="s">
        <v>291</v>
      </c>
      <c r="T47" s="74"/>
      <c r="U47" s="74"/>
      <c r="V47" s="665" t="s">
        <v>2</v>
      </c>
      <c r="W47" s="665"/>
      <c r="X47" s="666" t="s">
        <v>121</v>
      </c>
      <c r="Y47" s="666" t="s">
        <v>289</v>
      </c>
      <c r="Z47" s="666" t="s">
        <v>122</v>
      </c>
      <c r="AA47" s="666" t="s">
        <v>290</v>
      </c>
      <c r="AB47" s="666" t="s">
        <v>123</v>
      </c>
      <c r="AC47" s="666" t="s">
        <v>291</v>
      </c>
      <c r="AD47" s="93"/>
    </row>
    <row r="48" spans="2:30" x14ac:dyDescent="0.25">
      <c r="B48" s="92"/>
      <c r="C48" s="74"/>
      <c r="D48" s="74"/>
      <c r="E48" s="13"/>
      <c r="F48" s="13"/>
      <c r="G48" s="14"/>
      <c r="H48" s="13"/>
      <c r="I48" s="74"/>
      <c r="J48" s="74"/>
      <c r="K48" s="74"/>
      <c r="L48" s="665"/>
      <c r="M48" s="665"/>
      <c r="N48" s="666"/>
      <c r="O48" s="666"/>
      <c r="P48" s="666"/>
      <c r="Q48" s="666"/>
      <c r="R48" s="666"/>
      <c r="S48" s="666"/>
      <c r="T48" s="74"/>
      <c r="U48" s="74"/>
      <c r="V48" s="665"/>
      <c r="W48" s="665"/>
      <c r="X48" s="666"/>
      <c r="Y48" s="666"/>
      <c r="Z48" s="666"/>
      <c r="AA48" s="666"/>
      <c r="AB48" s="666"/>
      <c r="AC48" s="666"/>
      <c r="AD48" s="93"/>
    </row>
    <row r="49" spans="2:30" ht="36" customHeight="1" x14ac:dyDescent="0.25">
      <c r="B49" s="92"/>
      <c r="C49" s="74"/>
      <c r="D49" s="74"/>
      <c r="E49" s="14"/>
      <c r="F49" s="15"/>
      <c r="G49" s="108" t="s">
        <v>48</v>
      </c>
      <c r="H49" s="108" t="s">
        <v>53</v>
      </c>
      <c r="I49" s="108" t="s">
        <v>65</v>
      </c>
      <c r="J49" s="74"/>
      <c r="K49" s="74"/>
      <c r="L49" s="48" t="s">
        <v>40</v>
      </c>
      <c r="M49" s="48"/>
      <c r="N49" s="78">
        <v>1</v>
      </c>
      <c r="O49" s="209">
        <v>2</v>
      </c>
      <c r="P49" s="78">
        <v>3</v>
      </c>
      <c r="Q49" s="557">
        <v>4</v>
      </c>
      <c r="R49" s="557">
        <v>5</v>
      </c>
      <c r="S49" s="557">
        <v>6</v>
      </c>
      <c r="T49" s="220">
        <f>COUNTIFS('Projekty nowe'!$G:$G,"="&amp;L49,'Projekty nowe'!$H:$H,"&gt;50",'Projekty nowe'!H:H,"&lt;=500",'Projekty nowe'!$J:$J,"&gt;2018-07-01",'Projekty nowe'!$J:$J,"&lt;2018-12-31")</f>
        <v>0</v>
      </c>
      <c r="U49" s="220"/>
      <c r="V49" s="104" t="s">
        <v>40</v>
      </c>
      <c r="W49" s="48"/>
      <c r="X49" s="128">
        <v>10</v>
      </c>
      <c r="Y49" s="128">
        <v>20</v>
      </c>
      <c r="Z49" s="128">
        <v>30</v>
      </c>
      <c r="AA49" s="128">
        <v>40</v>
      </c>
      <c r="AB49" s="128">
        <v>50</v>
      </c>
      <c r="AC49" s="128">
        <v>60</v>
      </c>
      <c r="AD49" s="93"/>
    </row>
    <row r="50" spans="2:30" x14ac:dyDescent="0.25">
      <c r="B50" s="92"/>
      <c r="C50" s="74"/>
      <c r="D50" s="74"/>
      <c r="E50" s="681" t="s">
        <v>61</v>
      </c>
      <c r="F50" s="699"/>
      <c r="G50" s="18">
        <v>1</v>
      </c>
      <c r="H50" s="46">
        <v>0.02</v>
      </c>
      <c r="I50" s="218">
        <f>G50/$G$62</f>
        <v>0.01</v>
      </c>
      <c r="J50" s="215"/>
      <c r="K50" s="74"/>
      <c r="L50" s="48" t="s">
        <v>39</v>
      </c>
      <c r="M50" s="48"/>
      <c r="N50" s="352"/>
      <c r="O50" s="352"/>
      <c r="P50" s="352"/>
      <c r="Q50" s="221"/>
      <c r="R50" s="47"/>
      <c r="S50" s="47"/>
      <c r="T50" s="220">
        <f>COUNTIFS('Projekty nowe'!$G:$G,"="&amp;L50,'Projekty nowe'!$H:$H,"&gt;50",'Projekty nowe'!H:H,"&lt;=500",'Projekty nowe'!$J:$J,"&gt;2018-07-01",'Projekty nowe'!$J:$J,"&lt;2018-12-31")</f>
        <v>0</v>
      </c>
      <c r="U50" s="220">
        <f>COUNTIFS('Projekty aktualne'!$G:$G,"="&amp;L50,'Projekty aktualne'!$H:$H,"&gt;50",'Projekty aktualne'!H:H,"&lt;=500",'Projekty aktualne'!$J:$J,"&gt;2018-07-01")</f>
        <v>0</v>
      </c>
      <c r="V50" s="104" t="s">
        <v>39</v>
      </c>
      <c r="W50" s="48"/>
      <c r="X50" s="128"/>
      <c r="Y50" s="128"/>
      <c r="Z50" s="128"/>
      <c r="AA50" s="128"/>
      <c r="AB50" s="7"/>
      <c r="AC50" s="7"/>
      <c r="AD50" s="93"/>
    </row>
    <row r="51" spans="2:30" x14ac:dyDescent="0.25">
      <c r="B51" s="92"/>
      <c r="C51" s="74"/>
      <c r="D51" s="74"/>
      <c r="E51" s="683" t="s">
        <v>64</v>
      </c>
      <c r="F51" s="678"/>
      <c r="G51" s="20">
        <v>2</v>
      </c>
      <c r="H51" s="219">
        <f>G51/G50</f>
        <v>2</v>
      </c>
      <c r="I51" s="216">
        <f>G51/$G$62</f>
        <v>0.02</v>
      </c>
      <c r="J51" s="215"/>
      <c r="K51" s="74"/>
      <c r="L51" s="49" t="s">
        <v>14</v>
      </c>
      <c r="M51" s="49"/>
      <c r="N51" s="352"/>
      <c r="O51" s="352"/>
      <c r="P51" s="352"/>
      <c r="Q51" s="221"/>
      <c r="R51" s="47"/>
      <c r="S51" s="47"/>
      <c r="T51" s="220">
        <f>COUNTIFS('Projekty nowe'!$G:$G,"="&amp;L51,'Projekty nowe'!$H:$H,"&gt;50",'Projekty nowe'!H:H,"&lt;=500",'Projekty nowe'!$J:$J,"&gt;2018-07-01",'Projekty nowe'!$J:$J,"&lt;2018-12-31")</f>
        <v>0</v>
      </c>
      <c r="U51" s="220">
        <f>COUNTIFS('Projekty aktualne'!$G:$G,"="&amp;L51,'Projekty aktualne'!$H:$H,"&gt;50",'Projekty aktualne'!H:H,"&lt;=500",'Projekty aktualne'!$J:$J,"&gt;2018-07-01")</f>
        <v>0</v>
      </c>
      <c r="V51" s="105" t="s">
        <v>14</v>
      </c>
      <c r="W51" s="49"/>
      <c r="X51" s="128"/>
      <c r="Y51" s="128"/>
      <c r="Z51" s="128"/>
      <c r="AA51" s="128"/>
      <c r="AB51" s="7"/>
      <c r="AC51" s="7"/>
      <c r="AD51" s="93"/>
    </row>
    <row r="52" spans="2:30" x14ac:dyDescent="0.25">
      <c r="B52" s="92"/>
      <c r="C52" s="74"/>
      <c r="D52" s="74"/>
      <c r="E52" s="684" t="s">
        <v>63</v>
      </c>
      <c r="F52" s="700"/>
      <c r="G52" s="42">
        <v>3</v>
      </c>
      <c r="H52" s="214">
        <f>G52/G50</f>
        <v>3</v>
      </c>
      <c r="I52" s="217">
        <f>G52/$G$62</f>
        <v>0.03</v>
      </c>
      <c r="J52" s="215"/>
      <c r="K52" s="74"/>
      <c r="L52" s="48" t="s">
        <v>29</v>
      </c>
      <c r="M52" s="48"/>
      <c r="N52" s="352"/>
      <c r="O52" s="352"/>
      <c r="P52" s="352"/>
      <c r="Q52" s="221"/>
      <c r="R52" s="47"/>
      <c r="S52" s="47"/>
      <c r="T52" s="220">
        <f>COUNTIFS('Projekty nowe'!$G:$G,"="&amp;L52,'Projekty nowe'!$H:$H,"&gt;50",'Projekty nowe'!H:H,"&lt;=500",'Projekty nowe'!$J:$J,"&gt;2018-07-01",'Projekty nowe'!$J:$J,"&lt;2018-12-31")</f>
        <v>0</v>
      </c>
      <c r="U52" s="220">
        <f>COUNTIFS('Projekty aktualne'!$G:$G,"="&amp;L52,'Projekty aktualne'!$H:$H,"&gt;50",'Projekty aktualne'!H:H,"&lt;=500",'Projekty aktualne'!$J:$J,"&gt;2018-07-01")</f>
        <v>0</v>
      </c>
      <c r="V52" s="104" t="s">
        <v>29</v>
      </c>
      <c r="W52" s="48"/>
      <c r="X52" s="128"/>
      <c r="Y52" s="128"/>
      <c r="Z52" s="128"/>
      <c r="AA52" s="128"/>
      <c r="AB52" s="7"/>
      <c r="AC52" s="7"/>
      <c r="AD52" s="93"/>
    </row>
    <row r="53" spans="2:30" x14ac:dyDescent="0.25">
      <c r="B53" s="92"/>
      <c r="C53" s="74"/>
      <c r="D53" s="74"/>
      <c r="E53" s="74"/>
      <c r="F53" s="74"/>
      <c r="G53" s="74"/>
      <c r="H53" s="74"/>
      <c r="I53" s="74"/>
      <c r="J53" s="74"/>
      <c r="K53" s="74"/>
      <c r="L53" s="48" t="s">
        <v>41</v>
      </c>
      <c r="M53" s="48"/>
      <c r="N53" s="352"/>
      <c r="O53" s="352"/>
      <c r="P53" s="352"/>
      <c r="Q53" s="221"/>
      <c r="R53" s="47"/>
      <c r="S53" s="47"/>
      <c r="T53" s="220">
        <f>COUNTIFS('Projekty nowe'!$G:$G,"="&amp;L53,'Projekty nowe'!$H:$H,"&gt;50",'Projekty nowe'!H:H,"&lt;=500",'Projekty nowe'!$J:$J,"&gt;2018-07-01",'Projekty nowe'!$J:$J,"&lt;2018-12-31")</f>
        <v>0</v>
      </c>
      <c r="U53" s="220">
        <f>COUNTIFS('Projekty aktualne'!$G:$G,"="&amp;L53,'Projekty aktualne'!$H:$H,"&gt;50",'Projekty aktualne'!H:H,"&lt;=500",'Projekty aktualne'!$J:$J,"&gt;2018-07-01")</f>
        <v>0</v>
      </c>
      <c r="V53" s="104" t="s">
        <v>41</v>
      </c>
      <c r="W53" s="48"/>
      <c r="X53" s="128"/>
      <c r="Y53" s="128"/>
      <c r="Z53" s="128"/>
      <c r="AA53" s="128"/>
      <c r="AB53" s="7"/>
      <c r="AC53" s="7"/>
      <c r="AD53" s="93"/>
    </row>
    <row r="54" spans="2:30" x14ac:dyDescent="0.25">
      <c r="B54" s="92"/>
      <c r="C54" s="74"/>
      <c r="D54" s="74"/>
      <c r="E54" s="13"/>
      <c r="F54" s="13"/>
      <c r="G54" s="14"/>
      <c r="H54" s="13"/>
      <c r="I54" s="74"/>
      <c r="J54" s="74"/>
      <c r="K54" s="74"/>
      <c r="L54" s="48" t="s">
        <v>38</v>
      </c>
      <c r="M54" s="48"/>
      <c r="N54" s="352"/>
      <c r="O54" s="352"/>
      <c r="P54" s="352"/>
      <c r="Q54" s="221"/>
      <c r="R54" s="47"/>
      <c r="S54" s="47"/>
      <c r="T54" s="220">
        <f>COUNTIFS('Projekty nowe'!$G:$G,"="&amp;L54,'Projekty nowe'!$H:$H,"&gt;50",'Projekty nowe'!H:H,"&lt;=500",'Projekty nowe'!$J:$J,"&gt;2018-07-01",'Projekty nowe'!$J:$J,"&lt;2018-12-31")</f>
        <v>0</v>
      </c>
      <c r="U54" s="220">
        <f>COUNTIFS('Projekty aktualne'!$G:$G,"="&amp;L54,'Projekty aktualne'!$H:$H,"&gt;50",'Projekty aktualne'!H:H,"&lt;=500",'Projekty aktualne'!$J:$J,"&gt;2018-07-01")</f>
        <v>0</v>
      </c>
      <c r="V54" s="104" t="s">
        <v>38</v>
      </c>
      <c r="W54" s="48"/>
      <c r="X54" s="128"/>
      <c r="Y54" s="128"/>
      <c r="Z54" s="128"/>
      <c r="AA54" s="128"/>
      <c r="AB54" s="7"/>
      <c r="AC54" s="7"/>
      <c r="AD54" s="93"/>
    </row>
    <row r="55" spans="2:30" x14ac:dyDescent="0.25">
      <c r="B55" s="92"/>
      <c r="C55" s="74"/>
      <c r="D55" s="74"/>
      <c r="E55" s="14"/>
      <c r="F55" s="15"/>
      <c r="G55" s="108" t="s">
        <v>285</v>
      </c>
      <c r="H55" s="108" t="s">
        <v>53</v>
      </c>
      <c r="I55" s="108" t="s">
        <v>65</v>
      </c>
      <c r="J55" s="74"/>
      <c r="K55" s="74"/>
      <c r="L55" s="48" t="s">
        <v>35</v>
      </c>
      <c r="M55" s="48"/>
      <c r="N55" s="352"/>
      <c r="O55" s="352"/>
      <c r="P55" s="352"/>
      <c r="Q55" s="221"/>
      <c r="R55" s="47"/>
      <c r="S55" s="47"/>
      <c r="T55" s="220">
        <f>COUNTIFS('Projekty nowe'!$G:$G,"="&amp;L55,'Projekty nowe'!$H:$H,"&gt;50",'Projekty nowe'!H:H,"&lt;=500",'Projekty nowe'!$J:$J,"&gt;2018-07-01",'Projekty nowe'!$J:$J,"&lt;2018-12-31")</f>
        <v>0</v>
      </c>
      <c r="U55" s="220">
        <f>COUNTIFS('Projekty aktualne'!$G:$G,"="&amp;L55,'Projekty aktualne'!$H:$H,"&gt;50",'Projekty aktualne'!H:H,"&lt;=500",'Projekty aktualne'!$J:$J,"&gt;2018-07-01")</f>
        <v>0</v>
      </c>
      <c r="V55" s="104" t="s">
        <v>35</v>
      </c>
      <c r="W55" s="48"/>
      <c r="X55" s="128"/>
      <c r="Y55" s="128"/>
      <c r="Z55" s="128"/>
      <c r="AA55" s="128"/>
      <c r="AB55" s="7"/>
      <c r="AC55" s="7"/>
      <c r="AD55" s="93"/>
    </row>
    <row r="56" spans="2:30" x14ac:dyDescent="0.25">
      <c r="B56" s="92"/>
      <c r="C56" s="74"/>
      <c r="D56" s="74"/>
      <c r="E56" s="681" t="s">
        <v>61</v>
      </c>
      <c r="F56" s="699"/>
      <c r="G56" s="124">
        <v>10</v>
      </c>
      <c r="H56" s="46"/>
      <c r="I56" s="218">
        <f>G56/$G$61</f>
        <v>0.01</v>
      </c>
      <c r="J56" s="215"/>
      <c r="K56" s="74"/>
      <c r="L56" s="48" t="s">
        <v>16</v>
      </c>
      <c r="M56" s="48"/>
      <c r="N56" s="352"/>
      <c r="O56" s="352"/>
      <c r="P56" s="352"/>
      <c r="Q56" s="221"/>
      <c r="R56" s="47"/>
      <c r="S56" s="47"/>
      <c r="T56" s="220">
        <f>COUNTIFS('Projekty nowe'!$G:$G,"="&amp;L56,'Projekty nowe'!$H:$H,"&gt;50",'Projekty nowe'!H:H,"&lt;=500",'Projekty nowe'!$J:$J,"&gt;2018-07-01",'Projekty nowe'!$J:$J,"&lt;2018-12-31")</f>
        <v>0</v>
      </c>
      <c r="U56" s="220">
        <f>COUNTIFS('Projekty aktualne'!$G:$G,"="&amp;L56,'Projekty aktualne'!$H:$H,"&gt;50",'Projekty aktualne'!H:H,"&lt;=500",'Projekty aktualne'!$J:$J,"&gt;2018-07-01")</f>
        <v>0</v>
      </c>
      <c r="V56" s="104" t="s">
        <v>16</v>
      </c>
      <c r="W56" s="48"/>
      <c r="X56" s="128"/>
      <c r="Y56" s="128"/>
      <c r="Z56" s="128"/>
      <c r="AA56" s="128"/>
      <c r="AB56" s="7"/>
      <c r="AC56" s="7"/>
      <c r="AD56" s="93"/>
    </row>
    <row r="57" spans="2:30" x14ac:dyDescent="0.25">
      <c r="B57" s="92"/>
      <c r="C57" s="74"/>
      <c r="D57" s="74"/>
      <c r="E57" s="683" t="s">
        <v>64</v>
      </c>
      <c r="F57" s="678"/>
      <c r="G57" s="86">
        <v>20</v>
      </c>
      <c r="H57" s="219">
        <f>G57/G56</f>
        <v>2</v>
      </c>
      <c r="I57" s="216">
        <f>G57/$G$61</f>
        <v>0.02</v>
      </c>
      <c r="J57" s="215"/>
      <c r="K57" s="74"/>
      <c r="L57" s="48" t="s">
        <v>42</v>
      </c>
      <c r="M57" s="48"/>
      <c r="N57" s="352"/>
      <c r="O57" s="352"/>
      <c r="P57" s="352"/>
      <c r="Q57" s="221"/>
      <c r="R57" s="47"/>
      <c r="S57" s="47"/>
      <c r="T57" s="220">
        <f>COUNTIFS('Projekty nowe'!$G:$G,"="&amp;L57,'Projekty nowe'!$H:$H,"&gt;50",'Projekty nowe'!H:H,"&lt;=500",'Projekty nowe'!$J:$J,"&gt;2018-07-01",'Projekty nowe'!$J:$J,"&lt;2018-12-31")</f>
        <v>0</v>
      </c>
      <c r="U57" s="220">
        <f>COUNTIFS('Projekty aktualne'!$G:$G,"="&amp;L57,'Projekty aktualne'!$H:$H,"&gt;50",'Projekty aktualne'!H:H,"&lt;=500",'Projekty aktualne'!$J:$J,"&gt;2018-07-01")</f>
        <v>0</v>
      </c>
      <c r="V57" s="104" t="s">
        <v>42</v>
      </c>
      <c r="W57" s="48"/>
      <c r="X57" s="128"/>
      <c r="Y57" s="128"/>
      <c r="Z57" s="128"/>
      <c r="AA57" s="128"/>
      <c r="AB57" s="7"/>
      <c r="AC57" s="7"/>
      <c r="AD57" s="93"/>
    </row>
    <row r="58" spans="2:30" x14ac:dyDescent="0.25">
      <c r="B58" s="92"/>
      <c r="C58" s="74"/>
      <c r="D58" s="74"/>
      <c r="E58" s="684" t="s">
        <v>63</v>
      </c>
      <c r="F58" s="700"/>
      <c r="G58" s="125">
        <v>30</v>
      </c>
      <c r="H58" s="214">
        <f>G58/G56</f>
        <v>3</v>
      </c>
      <c r="I58" s="217">
        <f>G58/$G$61</f>
        <v>0.03</v>
      </c>
      <c r="J58" s="215"/>
      <c r="K58" s="74"/>
      <c r="L58" s="48" t="s">
        <v>15</v>
      </c>
      <c r="M58" s="48"/>
      <c r="N58" s="352"/>
      <c r="O58" s="352"/>
      <c r="P58" s="352"/>
      <c r="Q58" s="221"/>
      <c r="R58" s="47"/>
      <c r="S58" s="47"/>
      <c r="T58" s="220">
        <f>COUNTIFS('Projekty nowe'!$G:$G,"="&amp;L58,'Projekty nowe'!$H:$H,"&gt;50",'Projekty nowe'!H:H,"&lt;=500",'Projekty nowe'!$J:$J,"&gt;2018-07-01",'Projekty nowe'!$J:$J,"&lt;2018-12-31")</f>
        <v>0</v>
      </c>
      <c r="U58" s="220">
        <f>COUNTIFS('Projekty aktualne'!$G:$G,"="&amp;L58,'Projekty aktualne'!$H:$H,"&gt;50",'Projekty aktualne'!H:H,"&lt;=500",'Projekty aktualne'!$J:$J,"&gt;2018-07-01")</f>
        <v>0</v>
      </c>
      <c r="V58" s="104" t="s">
        <v>15</v>
      </c>
      <c r="W58" s="48"/>
      <c r="X58" s="128"/>
      <c r="Y58" s="128"/>
      <c r="Z58" s="128"/>
      <c r="AA58" s="128"/>
      <c r="AB58" s="7"/>
      <c r="AC58" s="7"/>
      <c r="AD58" s="93"/>
    </row>
    <row r="59" spans="2:30" x14ac:dyDescent="0.25">
      <c r="B59" s="92"/>
      <c r="C59" s="74"/>
      <c r="D59" s="74"/>
      <c r="E59" s="94"/>
      <c r="F59" s="94"/>
      <c r="G59" s="94"/>
      <c r="H59" s="74"/>
      <c r="I59" s="83"/>
      <c r="J59" s="211"/>
      <c r="K59" s="74"/>
      <c r="L59" s="48" t="s">
        <v>7</v>
      </c>
      <c r="M59" s="48"/>
      <c r="N59" s="352"/>
      <c r="O59" s="352"/>
      <c r="P59" s="352"/>
      <c r="Q59" s="221"/>
      <c r="R59" s="47"/>
      <c r="S59" s="47"/>
      <c r="T59" s="220">
        <f>COUNTIFS('Projekty nowe'!$G:$G,"="&amp;L59,'Projekty nowe'!$H:$H,"&gt;50",'Projekty nowe'!H:H,"&lt;=500",'Projekty nowe'!$J:$J,"&gt;2018-07-01",'Projekty nowe'!$J:$J,"&lt;2018-12-31")</f>
        <v>0</v>
      </c>
      <c r="U59" s="220">
        <f>COUNTIFS('Projekty aktualne'!$G:$G,"="&amp;L59,'Projekty aktualne'!$H:$H,"&gt;50",'Projekty aktualne'!H:H,"&lt;=500",'Projekty aktualne'!$J:$J,"&gt;2018-07-01")</f>
        <v>0</v>
      </c>
      <c r="V59" s="104" t="s">
        <v>7</v>
      </c>
      <c r="W59" s="48"/>
      <c r="X59" s="128"/>
      <c r="Y59" s="128"/>
      <c r="Z59" s="128"/>
      <c r="AA59" s="128"/>
      <c r="AB59" s="7"/>
      <c r="AC59" s="7"/>
      <c r="AD59" s="93"/>
    </row>
    <row r="60" spans="2:30" x14ac:dyDescent="0.25">
      <c r="B60" s="92"/>
      <c r="C60" s="74"/>
      <c r="D60" s="74"/>
      <c r="E60" s="95" t="s">
        <v>68</v>
      </c>
      <c r="F60" s="94"/>
      <c r="G60" s="94"/>
      <c r="H60" s="45"/>
      <c r="I60" s="41"/>
      <c r="J60" s="198"/>
      <c r="K60" s="74"/>
      <c r="L60" s="48" t="s">
        <v>20</v>
      </c>
      <c r="M60" s="48"/>
      <c r="N60" s="352"/>
      <c r="O60" s="352"/>
      <c r="P60" s="352"/>
      <c r="Q60" s="221"/>
      <c r="R60" s="47"/>
      <c r="S60" s="47"/>
      <c r="T60" s="220">
        <f>COUNTIFS('Projekty nowe'!$G:$G,"="&amp;L60,'Projekty nowe'!$H:$H,"&gt;50",'Projekty nowe'!H:H,"&lt;=500",'Projekty nowe'!$J:$J,"&gt;2018-07-01",'Projekty nowe'!$J:$J,"&lt;2018-12-31")</f>
        <v>0</v>
      </c>
      <c r="U60" s="220">
        <f>COUNTIFS('Projekty aktualne'!$G:$G,"="&amp;L60,'Projekty aktualne'!$H:$H,"&gt;50",'Projekty aktualne'!H:H,"&lt;=500",'Projekty aktualne'!$J:$J,"&gt;2018-07-01")</f>
        <v>0</v>
      </c>
      <c r="V60" s="104" t="s">
        <v>20</v>
      </c>
      <c r="W60" s="48"/>
      <c r="X60" s="128"/>
      <c r="Y60" s="128"/>
      <c r="Z60" s="128"/>
      <c r="AA60" s="128"/>
      <c r="AB60" s="7"/>
      <c r="AC60" s="7"/>
      <c r="AD60" s="93"/>
    </row>
    <row r="61" spans="2:30" x14ac:dyDescent="0.25">
      <c r="B61" s="92"/>
      <c r="C61" s="74"/>
      <c r="D61" s="74"/>
      <c r="E61" s="94" t="s">
        <v>66</v>
      </c>
      <c r="F61" s="96"/>
      <c r="G61" s="126">
        <v>1000</v>
      </c>
      <c r="H61" s="45" t="s">
        <v>275</v>
      </c>
      <c r="I61" s="83"/>
      <c r="J61" s="211"/>
      <c r="K61" s="74"/>
      <c r="L61" s="48" t="s">
        <v>27</v>
      </c>
      <c r="M61" s="48"/>
      <c r="N61" s="352"/>
      <c r="O61" s="352"/>
      <c r="P61" s="352"/>
      <c r="Q61" s="221"/>
      <c r="R61" s="47"/>
      <c r="S61" s="47"/>
      <c r="T61" s="220">
        <f>COUNTIFS('Projekty nowe'!$G:$G,"="&amp;L61,'Projekty nowe'!$H:$H,"&gt;50",'Projekty nowe'!H:H,"&lt;=500",'Projekty nowe'!$J:$J,"&gt;2018-07-01",'Projekty nowe'!$J:$J,"&lt;2018-12-31")</f>
        <v>0</v>
      </c>
      <c r="U61" s="220">
        <f>COUNTIFS('Projekty aktualne'!$G:$G,"="&amp;L61,'Projekty aktualne'!$H:$H,"&gt;50",'Projekty aktualne'!H:H,"&lt;=500",'Projekty aktualne'!$J:$J,"&gt;2018-07-01")</f>
        <v>0</v>
      </c>
      <c r="V61" s="104" t="s">
        <v>27</v>
      </c>
      <c r="W61" s="48"/>
      <c r="X61" s="128"/>
      <c r="Y61" s="128"/>
      <c r="Z61" s="128"/>
      <c r="AA61" s="128"/>
      <c r="AB61" s="7"/>
      <c r="AC61" s="7"/>
      <c r="AD61" s="93"/>
    </row>
    <row r="62" spans="2:30" x14ac:dyDescent="0.25">
      <c r="B62" s="92"/>
      <c r="C62" s="74"/>
      <c r="D62" s="45"/>
      <c r="E62" s="95" t="s">
        <v>67</v>
      </c>
      <c r="F62" s="96"/>
      <c r="G62" s="127">
        <v>100</v>
      </c>
      <c r="H62" s="45"/>
      <c r="I62" s="97">
        <f>1-I56</f>
        <v>0.99</v>
      </c>
      <c r="J62" s="97"/>
      <c r="K62" s="74"/>
      <c r="L62" s="48" t="s">
        <v>28</v>
      </c>
      <c r="M62" s="48"/>
      <c r="N62" s="352"/>
      <c r="O62" s="352"/>
      <c r="P62" s="352"/>
      <c r="Q62" s="221"/>
      <c r="R62" s="47"/>
      <c r="S62" s="47"/>
      <c r="T62" s="220">
        <f>COUNTIFS('Projekty nowe'!$G:$G,"="&amp;L62,'Projekty nowe'!$H:$H,"&gt;50",'Projekty nowe'!H:H,"&lt;=500",'Projekty nowe'!$J:$J,"&gt;2018-07-01",'Projekty nowe'!$J:$J,"&lt;2018-12-31")</f>
        <v>0</v>
      </c>
      <c r="U62" s="220">
        <f>COUNTIFS('Projekty aktualne'!$G:$G,"="&amp;L62,'Projekty aktualne'!$H:$H,"&gt;50",'Projekty aktualne'!H:H,"&lt;=500",'Projekty aktualne'!$J:$J,"&gt;2018-07-01")</f>
        <v>0</v>
      </c>
      <c r="V62" s="104" t="s">
        <v>28</v>
      </c>
      <c r="W62" s="48"/>
      <c r="X62" s="128"/>
      <c r="Y62" s="128"/>
      <c r="Z62" s="128"/>
      <c r="AA62" s="128"/>
      <c r="AB62" s="7"/>
      <c r="AC62" s="7"/>
      <c r="AD62" s="93"/>
    </row>
    <row r="63" spans="2:30" x14ac:dyDescent="0.25">
      <c r="B63" s="92"/>
      <c r="C63" s="74"/>
      <c r="D63" s="45"/>
      <c r="E63" s="94" t="s">
        <v>69</v>
      </c>
      <c r="F63" s="94"/>
      <c r="G63" s="127">
        <f>G62-G50</f>
        <v>99</v>
      </c>
      <c r="H63" s="74"/>
      <c r="I63" s="25">
        <f>G63/G62</f>
        <v>0.99</v>
      </c>
      <c r="J63" s="25"/>
      <c r="K63" s="74"/>
      <c r="L63" s="48" t="s">
        <v>19</v>
      </c>
      <c r="M63" s="48"/>
      <c r="N63" s="352"/>
      <c r="O63" s="352"/>
      <c r="P63" s="352"/>
      <c r="Q63" s="221"/>
      <c r="R63" s="47"/>
      <c r="S63" s="47"/>
      <c r="T63" s="220">
        <f>COUNTIFS('Projekty nowe'!$G:$G,"="&amp;L63,'Projekty nowe'!$H:$H,"&gt;50",'Projekty nowe'!H:H,"&lt;=500",'Projekty nowe'!$J:$J,"&gt;2018-07-01",'Projekty nowe'!$J:$J,"&lt;2018-12-31")</f>
        <v>0</v>
      </c>
      <c r="U63" s="220">
        <f>COUNTIFS('Projekty aktualne'!$G:$G,"="&amp;L63,'Projekty aktualne'!$H:$H,"&gt;50",'Projekty aktualne'!H:H,"&lt;=500",'Projekty aktualne'!$J:$J,"&gt;2018-07-01")</f>
        <v>0</v>
      </c>
      <c r="V63" s="104" t="s">
        <v>19</v>
      </c>
      <c r="W63" s="48"/>
      <c r="X63" s="128"/>
      <c r="Y63" s="128"/>
      <c r="Z63" s="128"/>
      <c r="AA63" s="128"/>
      <c r="AB63" s="7"/>
      <c r="AC63" s="7"/>
      <c r="AD63" s="93"/>
    </row>
    <row r="64" spans="2:30" x14ac:dyDescent="0.25">
      <c r="B64" s="92"/>
      <c r="C64" s="74"/>
      <c r="D64" s="45"/>
      <c r="E64" s="483"/>
      <c r="F64" s="483"/>
      <c r="G64" s="483"/>
      <c r="H64" s="74"/>
      <c r="I64" s="74"/>
      <c r="J64" s="74"/>
      <c r="K64" s="74"/>
      <c r="L64" s="48" t="s">
        <v>22</v>
      </c>
      <c r="M64" s="48"/>
      <c r="N64" s="352"/>
      <c r="O64" s="352"/>
      <c r="P64" s="352"/>
      <c r="Q64" s="221"/>
      <c r="R64" s="47"/>
      <c r="S64" s="47"/>
      <c r="T64" s="220">
        <f>COUNTIFS('Projekty nowe'!$G:$G,"="&amp;L64,'Projekty nowe'!$H:$H,"&gt;50",'Projekty nowe'!H:H,"&lt;=500",'Projekty nowe'!$J:$J,"&gt;2018-07-01",'Projekty nowe'!$J:$J,"&lt;2018-12-31")</f>
        <v>0</v>
      </c>
      <c r="U64" s="220">
        <f>COUNTIFS('Projekty aktualne'!$G:$G,"="&amp;L64,'Projekty aktualne'!$H:$H,"&gt;50",'Projekty aktualne'!H:H,"&lt;=500",'Projekty aktualne'!$J:$J,"&gt;2018-07-01")</f>
        <v>0</v>
      </c>
      <c r="V64" s="104" t="s">
        <v>22</v>
      </c>
      <c r="W64" s="48"/>
      <c r="X64" s="128"/>
      <c r="Y64" s="128"/>
      <c r="Z64" s="128"/>
      <c r="AA64" s="128"/>
      <c r="AB64" s="7"/>
      <c r="AC64" s="7"/>
      <c r="AD64" s="93"/>
    </row>
    <row r="65" spans="2:30" x14ac:dyDescent="0.25">
      <c r="B65" s="92"/>
      <c r="C65" s="94"/>
      <c r="D65" s="94"/>
      <c r="E65" s="483" t="s">
        <v>71</v>
      </c>
      <c r="F65" s="482">
        <f>G62-G50</f>
        <v>99</v>
      </c>
      <c r="G65" s="482"/>
      <c r="H65" s="74"/>
      <c r="I65" s="74"/>
      <c r="J65" s="74"/>
      <c r="K65" s="83"/>
      <c r="L65" s="109" t="s">
        <v>45</v>
      </c>
      <c r="M65" s="109"/>
      <c r="N65" s="110">
        <f t="shared" ref="N65:S65" si="1">SUM(N49:N64)</f>
        <v>1</v>
      </c>
      <c r="O65" s="206">
        <f t="shared" si="1"/>
        <v>2</v>
      </c>
      <c r="P65" s="110">
        <f t="shared" si="1"/>
        <v>3</v>
      </c>
      <c r="Q65" s="206">
        <f t="shared" si="1"/>
        <v>4</v>
      </c>
      <c r="R65" s="110">
        <f t="shared" si="1"/>
        <v>5</v>
      </c>
      <c r="S65" s="206">
        <f t="shared" si="1"/>
        <v>6</v>
      </c>
      <c r="T65" s="74"/>
      <c r="U65" s="74"/>
      <c r="V65" s="109" t="s">
        <v>288</v>
      </c>
      <c r="W65" s="109"/>
      <c r="X65" s="129">
        <f>SUM(X49:X64)</f>
        <v>10</v>
      </c>
      <c r="Y65" s="129">
        <f t="shared" ref="Y65:AA65" si="2">SUM(Y49:Y64)</f>
        <v>20</v>
      </c>
      <c r="Z65" s="129">
        <f t="shared" si="2"/>
        <v>30</v>
      </c>
      <c r="AA65" s="129">
        <f t="shared" si="2"/>
        <v>40</v>
      </c>
      <c r="AB65" s="110">
        <f>SUM(AB49:AB64)</f>
        <v>50</v>
      </c>
      <c r="AC65" s="246">
        <f>SUM(AC49:AC64)</f>
        <v>60</v>
      </c>
      <c r="AD65" s="93"/>
    </row>
    <row r="66" spans="2:30" x14ac:dyDescent="0.25">
      <c r="B66" s="92"/>
      <c r="C66" s="94"/>
      <c r="D66" s="94"/>
      <c r="E66" s="482" t="s">
        <v>72</v>
      </c>
      <c r="F66" s="482">
        <f>G50-G51</f>
        <v>-1</v>
      </c>
      <c r="G66" s="482"/>
      <c r="H66" s="74"/>
      <c r="I66" s="74"/>
      <c r="J66" s="74"/>
      <c r="K66" s="83"/>
      <c r="L66" s="83"/>
      <c r="M66" s="83"/>
      <c r="N66" s="698">
        <f>SUM(N65:O65)</f>
        <v>3</v>
      </c>
      <c r="O66" s="698"/>
      <c r="P66" s="698">
        <f>SUM(P65:Q65)</f>
        <v>7</v>
      </c>
      <c r="Q66" s="698"/>
      <c r="R66" s="698">
        <f>SUM(R65:S65)</f>
        <v>11</v>
      </c>
      <c r="S66" s="698"/>
      <c r="T66" s="74"/>
      <c r="U66" s="74"/>
      <c r="V66" s="74"/>
      <c r="W66" s="74"/>
      <c r="X66" s="697">
        <f>SUM(X65:Y65)</f>
        <v>30</v>
      </c>
      <c r="Y66" s="698"/>
      <c r="Z66" s="697">
        <f>SUM(Z65:AA65)</f>
        <v>70</v>
      </c>
      <c r="AA66" s="698"/>
      <c r="AB66" s="698">
        <f>SUM(AB65:AC65)</f>
        <v>110</v>
      </c>
      <c r="AC66" s="698"/>
      <c r="AD66" s="93"/>
    </row>
    <row r="67" spans="2:30" x14ac:dyDescent="0.25">
      <c r="B67" s="92"/>
      <c r="C67" s="94"/>
      <c r="D67" s="94"/>
      <c r="E67" s="483" t="s">
        <v>73</v>
      </c>
      <c r="F67" s="482">
        <f>G51</f>
        <v>2</v>
      </c>
      <c r="G67" s="482"/>
      <c r="H67" s="74"/>
      <c r="I67" s="41"/>
      <c r="J67" s="198"/>
      <c r="K67" s="41"/>
      <c r="L67" s="41"/>
      <c r="M67" s="41"/>
      <c r="N67" s="41"/>
      <c r="O67" s="85"/>
      <c r="P67" s="85"/>
      <c r="Q67" s="74"/>
      <c r="R67" s="74"/>
      <c r="S67" s="74"/>
      <c r="T67" s="74"/>
      <c r="U67" s="74"/>
      <c r="V67" s="74"/>
      <c r="W67" s="74"/>
      <c r="X67" s="74"/>
      <c r="Y67" s="74"/>
      <c r="Z67" s="74"/>
      <c r="AA67" s="74"/>
      <c r="AB67" s="74"/>
      <c r="AC67" s="74"/>
      <c r="AD67" s="93"/>
    </row>
    <row r="68" spans="2:30" x14ac:dyDescent="0.25">
      <c r="B68" s="92"/>
      <c r="C68" s="74"/>
      <c r="D68" s="74"/>
      <c r="E68" s="482" t="s">
        <v>70</v>
      </c>
      <c r="F68" s="482">
        <f>G52</f>
        <v>3</v>
      </c>
      <c r="G68" s="482"/>
      <c r="H68" s="74"/>
      <c r="I68" s="83"/>
      <c r="J68" s="83"/>
      <c r="K68" s="83"/>
      <c r="L68" s="83"/>
      <c r="M68" s="83"/>
      <c r="N68" s="85"/>
      <c r="O68" s="85"/>
      <c r="P68" s="74"/>
      <c r="Q68" s="74"/>
      <c r="R68" s="74"/>
      <c r="S68" s="74"/>
      <c r="T68" s="74"/>
      <c r="U68" s="74"/>
      <c r="V68" s="74"/>
      <c r="W68" s="74"/>
      <c r="X68" s="74"/>
      <c r="Y68" s="74"/>
      <c r="Z68" s="74"/>
      <c r="AA68" s="74"/>
      <c r="AB68" s="74"/>
      <c r="AC68" s="74"/>
      <c r="AD68" s="93"/>
    </row>
    <row r="69" spans="2:30" x14ac:dyDescent="0.25">
      <c r="B69" s="92"/>
      <c r="C69" s="74"/>
      <c r="D69" s="74"/>
      <c r="E69" s="482"/>
      <c r="F69" s="482"/>
      <c r="G69" s="482"/>
      <c r="H69" s="74"/>
      <c r="I69" s="34"/>
      <c r="J69" s="34"/>
      <c r="K69" s="34"/>
      <c r="L69" s="34"/>
      <c r="M69" s="34"/>
      <c r="N69" s="74"/>
      <c r="O69" s="74"/>
      <c r="P69" s="74"/>
      <c r="Q69" s="74"/>
      <c r="R69" s="74"/>
      <c r="S69" s="74"/>
      <c r="T69" s="74"/>
      <c r="U69" s="74"/>
      <c r="V69" s="74"/>
      <c r="W69" s="74"/>
      <c r="X69" s="74"/>
      <c r="Y69" s="74"/>
      <c r="Z69" s="74"/>
      <c r="AA69" s="74"/>
      <c r="AB69" s="74"/>
      <c r="AC69" s="74"/>
      <c r="AD69" s="93"/>
    </row>
    <row r="70" spans="2:30" x14ac:dyDescent="0.25">
      <c r="B70" s="92"/>
      <c r="C70" s="74"/>
      <c r="D70" s="74"/>
      <c r="E70" s="482"/>
      <c r="F70" s="482"/>
      <c r="G70" s="482"/>
      <c r="H70" s="74"/>
      <c r="I70" s="35"/>
      <c r="J70" s="35"/>
      <c r="K70" s="35"/>
      <c r="L70" s="35"/>
      <c r="M70" s="36"/>
      <c r="N70" s="74"/>
      <c r="O70" s="74"/>
      <c r="P70" s="74"/>
      <c r="Q70" s="74"/>
      <c r="R70" s="74"/>
      <c r="S70" s="74"/>
      <c r="T70" s="74"/>
      <c r="U70" s="74"/>
      <c r="V70" s="74"/>
      <c r="W70" s="74"/>
      <c r="X70" s="74"/>
      <c r="Y70" s="74"/>
      <c r="Z70" s="74"/>
      <c r="AA70" s="74"/>
      <c r="AB70" s="74"/>
      <c r="AC70" s="74"/>
      <c r="AD70" s="93"/>
    </row>
    <row r="71" spans="2:30" x14ac:dyDescent="0.25">
      <c r="B71" s="92"/>
      <c r="C71" s="74"/>
      <c r="D71" s="74"/>
      <c r="E71" s="482"/>
      <c r="F71" s="482"/>
      <c r="G71" s="482"/>
      <c r="H71" s="74"/>
      <c r="I71" s="37"/>
      <c r="J71" s="37"/>
      <c r="K71" s="37"/>
      <c r="L71" s="37"/>
      <c r="M71" s="37"/>
      <c r="N71" s="74"/>
      <c r="O71" s="74"/>
      <c r="P71" s="74"/>
      <c r="Q71" s="74"/>
      <c r="R71" s="74"/>
      <c r="S71" s="74"/>
      <c r="T71" s="74"/>
      <c r="U71" s="74"/>
      <c r="V71" s="74"/>
      <c r="W71" s="74"/>
      <c r="X71" s="74"/>
      <c r="Y71" s="74"/>
      <c r="Z71" s="74"/>
      <c r="AA71" s="74"/>
      <c r="AB71" s="74"/>
      <c r="AC71" s="74"/>
      <c r="AD71" s="93"/>
    </row>
    <row r="72" spans="2:30" x14ac:dyDescent="0.25">
      <c r="B72" s="92"/>
      <c r="C72" s="74"/>
      <c r="D72" s="74"/>
      <c r="E72" s="482"/>
      <c r="F72" s="482"/>
      <c r="G72" s="482"/>
      <c r="H72" s="74"/>
      <c r="I72" s="35"/>
      <c r="J72" s="35"/>
      <c r="K72" s="35"/>
      <c r="L72" s="35"/>
      <c r="M72" s="36"/>
      <c r="N72" s="74"/>
      <c r="O72" s="74"/>
      <c r="P72" s="74"/>
      <c r="Q72" s="74"/>
      <c r="R72" s="74"/>
      <c r="S72" s="74"/>
      <c r="T72" s="74"/>
      <c r="U72" s="74"/>
      <c r="V72" s="74"/>
      <c r="W72" s="74"/>
      <c r="X72" s="74"/>
      <c r="Y72" s="74"/>
      <c r="Z72" s="74"/>
      <c r="AA72" s="74"/>
      <c r="AB72" s="74"/>
      <c r="AC72" s="74"/>
      <c r="AD72" s="93"/>
    </row>
    <row r="73" spans="2:30" x14ac:dyDescent="0.25">
      <c r="B73" s="92"/>
      <c r="C73" s="74"/>
      <c r="D73" s="74"/>
      <c r="E73" s="482"/>
      <c r="F73" s="482"/>
      <c r="G73" s="482"/>
      <c r="H73" s="74"/>
      <c r="I73" s="74"/>
      <c r="J73" s="74"/>
      <c r="K73" s="74"/>
      <c r="L73" s="74"/>
      <c r="M73" s="74"/>
      <c r="N73" s="74"/>
      <c r="O73" s="74"/>
      <c r="P73" s="74"/>
      <c r="Q73" s="74"/>
      <c r="R73" s="74"/>
      <c r="S73" s="74"/>
      <c r="T73" s="74"/>
      <c r="U73" s="74"/>
      <c r="V73" s="74"/>
      <c r="W73" s="74"/>
      <c r="X73" s="74"/>
      <c r="Y73" s="74"/>
      <c r="Z73" s="74"/>
      <c r="AA73" s="74"/>
      <c r="AB73" s="74"/>
      <c r="AC73" s="74"/>
      <c r="AD73" s="93"/>
    </row>
    <row r="74" spans="2:30" x14ac:dyDescent="0.25">
      <c r="B74" s="92"/>
      <c r="C74" s="74"/>
      <c r="D74" s="74"/>
      <c r="E74" s="482"/>
      <c r="F74" s="482"/>
      <c r="G74" s="482"/>
      <c r="H74" s="74"/>
      <c r="I74" s="74"/>
      <c r="J74" s="74"/>
      <c r="K74" s="74"/>
      <c r="L74" s="74"/>
      <c r="M74" s="74"/>
      <c r="N74" s="74"/>
      <c r="O74" s="74"/>
      <c r="P74" s="74"/>
      <c r="Q74" s="74"/>
      <c r="R74" s="74"/>
      <c r="S74" s="74"/>
      <c r="T74" s="74"/>
      <c r="U74" s="74"/>
      <c r="V74" s="74"/>
      <c r="W74" s="74"/>
      <c r="X74" s="74"/>
      <c r="Y74" s="74"/>
      <c r="Z74" s="74"/>
      <c r="AA74" s="74"/>
      <c r="AB74" s="74"/>
      <c r="AC74" s="74"/>
      <c r="AD74" s="93"/>
    </row>
    <row r="75" spans="2:30" x14ac:dyDescent="0.25">
      <c r="B75" s="92"/>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93"/>
    </row>
    <row r="76" spans="2:30" x14ac:dyDescent="0.25">
      <c r="B76" s="92"/>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93"/>
    </row>
    <row r="77" spans="2:30" x14ac:dyDescent="0.25">
      <c r="B77" s="92"/>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93"/>
    </row>
    <row r="78" spans="2:30" x14ac:dyDescent="0.25">
      <c r="B78" s="92"/>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93"/>
    </row>
    <row r="79" spans="2:30" x14ac:dyDescent="0.25">
      <c r="B79" s="92"/>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93"/>
    </row>
    <row r="80" spans="2:30" x14ac:dyDescent="0.25">
      <c r="B80" s="92"/>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93"/>
    </row>
    <row r="81" spans="2:30" x14ac:dyDescent="0.25">
      <c r="B81" s="92"/>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93"/>
    </row>
    <row r="82" spans="2:30" x14ac:dyDescent="0.25">
      <c r="B82" s="92"/>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93"/>
    </row>
    <row r="83" spans="2:30" x14ac:dyDescent="0.25">
      <c r="B83" s="92"/>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93"/>
    </row>
    <row r="84" spans="2:30" x14ac:dyDescent="0.25">
      <c r="B84" s="92"/>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93"/>
    </row>
    <row r="85" spans="2:30" ht="14.25" customHeight="1" x14ac:dyDescent="0.25">
      <c r="B85" s="92"/>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93"/>
    </row>
    <row r="86" spans="2:30" ht="14.25" customHeight="1" x14ac:dyDescent="0.25">
      <c r="B86" s="92"/>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93"/>
    </row>
    <row r="87" spans="2:30" ht="14.25" customHeight="1" x14ac:dyDescent="0.25">
      <c r="B87" s="92"/>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93"/>
    </row>
    <row r="88" spans="2:30" ht="14.25" customHeight="1" x14ac:dyDescent="0.25">
      <c r="B88" s="92"/>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93"/>
    </row>
    <row r="89" spans="2:30" ht="14.25" customHeight="1" x14ac:dyDescent="0.25">
      <c r="B89" s="92"/>
      <c r="C89" s="74"/>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93"/>
    </row>
    <row r="90" spans="2:30" x14ac:dyDescent="0.25">
      <c r="B90" s="92"/>
      <c r="C90" s="74"/>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93"/>
    </row>
    <row r="91" spans="2:30" x14ac:dyDescent="0.25">
      <c r="B91" s="92"/>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93"/>
    </row>
    <row r="92" spans="2:30" x14ac:dyDescent="0.25">
      <c r="B92" s="92"/>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93"/>
    </row>
    <row r="93" spans="2:30" x14ac:dyDescent="0.25">
      <c r="B93" s="92"/>
      <c r="C93" s="74"/>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93"/>
    </row>
    <row r="94" spans="2:30" x14ac:dyDescent="0.25">
      <c r="B94" s="92"/>
      <c r="C94" s="74"/>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93"/>
    </row>
    <row r="95" spans="2:30" x14ac:dyDescent="0.25">
      <c r="B95" s="92"/>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93"/>
    </row>
    <row r="96" spans="2:30" x14ac:dyDescent="0.25">
      <c r="B96" s="92"/>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93"/>
    </row>
    <row r="97" spans="2:30" x14ac:dyDescent="0.25">
      <c r="B97" s="92"/>
      <c r="C97" s="74"/>
      <c r="D97" s="74"/>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93"/>
    </row>
    <row r="98" spans="2:30" x14ac:dyDescent="0.25">
      <c r="B98" s="556" t="s">
        <v>348</v>
      </c>
      <c r="C98" s="74"/>
      <c r="D98" s="74"/>
      <c r="E98" s="74"/>
      <c r="F98" s="74"/>
      <c r="G98" s="74"/>
      <c r="H98" s="74"/>
      <c r="I98" s="74"/>
      <c r="J98" s="74"/>
      <c r="K98" s="74"/>
      <c r="L98" s="74"/>
      <c r="M98" s="74"/>
      <c r="N98" s="74"/>
      <c r="O98" s="74"/>
      <c r="P98" s="74"/>
      <c r="Q98" s="74"/>
      <c r="R98" s="74"/>
      <c r="S98" s="74"/>
      <c r="T98" s="74"/>
      <c r="U98" s="74"/>
      <c r="V98" s="74"/>
      <c r="W98" s="74"/>
      <c r="X98" s="74"/>
      <c r="Y98" s="74"/>
      <c r="Z98" s="74"/>
      <c r="AA98" s="74"/>
      <c r="AB98" s="74"/>
      <c r="AC98" s="74"/>
      <c r="AD98" s="93"/>
    </row>
    <row r="99" spans="2:30" ht="18.75" x14ac:dyDescent="0.25">
      <c r="B99" s="662" t="s">
        <v>368</v>
      </c>
      <c r="C99" s="663"/>
      <c r="D99" s="663"/>
      <c r="E99" s="663"/>
      <c r="F99" s="663"/>
      <c r="G99" s="663"/>
      <c r="H99" s="663"/>
      <c r="I99" s="663"/>
      <c r="J99" s="663"/>
      <c r="K99" s="663"/>
      <c r="L99" s="663"/>
      <c r="M99" s="663"/>
      <c r="N99" s="663"/>
      <c r="O99" s="663"/>
      <c r="P99" s="663"/>
      <c r="Q99" s="663"/>
      <c r="R99" s="663"/>
      <c r="S99" s="663"/>
      <c r="T99" s="663"/>
      <c r="U99" s="663"/>
      <c r="V99" s="663"/>
      <c r="W99" s="663"/>
      <c r="X99" s="663"/>
      <c r="Y99" s="663"/>
      <c r="Z99" s="663"/>
      <c r="AA99" s="663"/>
      <c r="AB99" s="663"/>
      <c r="AC99" s="663"/>
      <c r="AD99" s="664"/>
    </row>
    <row r="100" spans="2:30" x14ac:dyDescent="0.25">
      <c r="B100" s="170" t="s">
        <v>109</v>
      </c>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74"/>
      <c r="AD100" s="93"/>
    </row>
    <row r="101" spans="2:30" x14ac:dyDescent="0.25">
      <c r="B101" s="98"/>
      <c r="C101" s="50"/>
      <c r="D101" s="50"/>
      <c r="E101" s="50"/>
      <c r="F101" s="76"/>
      <c r="G101" s="76"/>
      <c r="H101" s="77"/>
      <c r="I101" s="76"/>
      <c r="J101" s="296"/>
      <c r="K101" s="51"/>
      <c r="L101" s="51"/>
      <c r="M101" s="51"/>
      <c r="N101" s="51"/>
      <c r="O101" s="51"/>
      <c r="P101" s="51"/>
      <c r="Q101" s="51"/>
      <c r="R101" s="51"/>
      <c r="S101" s="51"/>
      <c r="T101" s="51"/>
      <c r="U101" s="51"/>
      <c r="V101" s="50"/>
      <c r="W101" s="50"/>
      <c r="X101" s="50"/>
      <c r="Y101" s="50"/>
      <c r="Z101" s="50"/>
      <c r="AA101" s="50"/>
      <c r="AB101" s="50"/>
      <c r="AC101" s="74"/>
      <c r="AD101" s="93"/>
    </row>
    <row r="102" spans="2:30" x14ac:dyDescent="0.25">
      <c r="B102" s="98"/>
      <c r="C102" s="50"/>
      <c r="D102" s="50"/>
      <c r="E102" s="76"/>
      <c r="F102" s="76"/>
      <c r="G102" s="77"/>
      <c r="H102" s="76"/>
      <c r="I102" s="76"/>
      <c r="J102" s="296"/>
      <c r="K102" s="293"/>
      <c r="L102" s="293"/>
      <c r="M102" s="52"/>
      <c r="N102" s="52"/>
      <c r="O102" s="52"/>
      <c r="P102" s="52"/>
      <c r="Q102" s="52"/>
      <c r="R102" s="52"/>
      <c r="S102" s="52"/>
      <c r="T102" s="52"/>
      <c r="U102" s="52"/>
      <c r="V102" s="50"/>
      <c r="W102" s="50"/>
      <c r="X102" s="50"/>
      <c r="Y102" s="50"/>
      <c r="Z102" s="50"/>
      <c r="AA102" s="50"/>
      <c r="AB102" s="50"/>
      <c r="AC102" s="74"/>
      <c r="AD102" s="93"/>
    </row>
    <row r="103" spans="2:30" x14ac:dyDescent="0.25">
      <c r="B103" s="98"/>
      <c r="C103" s="50"/>
      <c r="D103" s="50"/>
      <c r="E103" s="50"/>
      <c r="F103" s="50"/>
      <c r="G103" s="50"/>
      <c r="H103" s="50"/>
      <c r="I103" s="50"/>
      <c r="J103" s="50"/>
      <c r="K103" s="296"/>
      <c r="L103" s="296"/>
      <c r="M103" s="690"/>
      <c r="N103" s="691"/>
      <c r="O103" s="690"/>
      <c r="P103" s="691"/>
      <c r="Q103" s="690"/>
      <c r="R103" s="208"/>
      <c r="S103" s="208"/>
      <c r="T103" s="691"/>
      <c r="U103" s="690"/>
      <c r="V103" s="50"/>
      <c r="W103" s="50"/>
      <c r="X103" s="50"/>
      <c r="Y103" s="50"/>
      <c r="Z103" s="50"/>
      <c r="AA103" s="50"/>
      <c r="AB103" s="50"/>
      <c r="AC103" s="74"/>
      <c r="AD103" s="93"/>
    </row>
    <row r="104" spans="2:30" x14ac:dyDescent="0.25">
      <c r="B104" s="98"/>
      <c r="C104" s="50"/>
      <c r="D104" s="50"/>
      <c r="E104" s="50"/>
      <c r="F104" s="50"/>
      <c r="G104" s="50"/>
      <c r="H104" s="50"/>
      <c r="I104" s="50"/>
      <c r="J104" s="50"/>
      <c r="K104" s="296"/>
      <c r="L104" s="296"/>
      <c r="M104" s="690"/>
      <c r="N104" s="691"/>
      <c r="O104" s="690"/>
      <c r="P104" s="691"/>
      <c r="Q104" s="690"/>
      <c r="R104" s="208"/>
      <c r="S104" s="208"/>
      <c r="T104" s="691"/>
      <c r="U104" s="690"/>
      <c r="V104" s="50"/>
      <c r="W104" s="50"/>
      <c r="X104" s="50"/>
      <c r="Y104" s="50"/>
      <c r="Z104" s="50"/>
      <c r="AA104" s="50"/>
      <c r="AB104" s="50"/>
      <c r="AC104" s="74"/>
      <c r="AD104" s="93"/>
    </row>
    <row r="105" spans="2:30" x14ac:dyDescent="0.25">
      <c r="B105" s="98"/>
      <c r="C105" s="54"/>
      <c r="D105" s="55"/>
      <c r="E105" s="116" t="s">
        <v>8</v>
      </c>
      <c r="F105" s="106" t="s">
        <v>13</v>
      </c>
      <c r="G105" s="106" t="s">
        <v>11</v>
      </c>
      <c r="H105" s="106" t="s">
        <v>76</v>
      </c>
      <c r="I105" s="112" t="s">
        <v>249</v>
      </c>
      <c r="J105" s="74"/>
      <c r="K105" s="296"/>
      <c r="L105" s="690"/>
      <c r="M105" s="691"/>
      <c r="N105" s="690"/>
      <c r="O105" s="691"/>
      <c r="P105" s="690"/>
      <c r="Q105" s="691"/>
      <c r="R105" s="207"/>
      <c r="S105" s="207"/>
      <c r="T105" s="690"/>
      <c r="U105" s="691"/>
      <c r="V105" s="50"/>
      <c r="W105" s="50"/>
      <c r="X105" s="50"/>
      <c r="Y105" s="50"/>
      <c r="Z105" s="50"/>
      <c r="AA105" s="50"/>
      <c r="AB105" s="50"/>
      <c r="AC105" s="74"/>
      <c r="AD105" s="93"/>
    </row>
    <row r="106" spans="2:30" ht="27.75" customHeight="1" x14ac:dyDescent="0.25">
      <c r="B106" s="98"/>
      <c r="C106" s="692" t="s">
        <v>121</v>
      </c>
      <c r="D106" s="693"/>
      <c r="E106" s="160">
        <v>1</v>
      </c>
      <c r="F106" s="207">
        <v>2</v>
      </c>
      <c r="G106" s="207">
        <v>3</v>
      </c>
      <c r="H106" s="353">
        <v>4</v>
      </c>
      <c r="I106" s="235">
        <v>5</v>
      </c>
      <c r="J106" s="74"/>
      <c r="K106" s="473"/>
      <c r="L106" s="690"/>
      <c r="M106" s="691"/>
      <c r="N106" s="690"/>
      <c r="O106" s="691"/>
      <c r="P106" s="690"/>
      <c r="Q106" s="691"/>
      <c r="R106" s="207"/>
      <c r="S106" s="207"/>
      <c r="T106" s="690"/>
      <c r="U106" s="691"/>
      <c r="V106" s="50"/>
      <c r="W106" s="50"/>
      <c r="X106" s="50"/>
      <c r="Y106" s="50"/>
      <c r="Z106" s="50"/>
      <c r="AA106" s="50"/>
      <c r="AB106" s="50"/>
      <c r="AC106" s="74"/>
      <c r="AD106" s="93"/>
    </row>
    <row r="107" spans="2:30" ht="28.5" customHeight="1" x14ac:dyDescent="0.25">
      <c r="B107" s="98"/>
      <c r="C107" s="657" t="s">
        <v>292</v>
      </c>
      <c r="D107" s="658"/>
      <c r="E107" s="222">
        <v>1</v>
      </c>
      <c r="F107" s="54">
        <v>2</v>
      </c>
      <c r="G107" s="54">
        <v>3</v>
      </c>
      <c r="H107" s="54">
        <v>4</v>
      </c>
      <c r="I107" s="55">
        <v>5</v>
      </c>
      <c r="J107" s="74"/>
      <c r="K107" s="296"/>
      <c r="L107" s="295"/>
      <c r="M107" s="207"/>
      <c r="N107" s="208"/>
      <c r="O107" s="207"/>
      <c r="P107" s="208"/>
      <c r="Q107" s="207"/>
      <c r="R107" s="207"/>
      <c r="S107" s="207"/>
      <c r="T107" s="208"/>
      <c r="U107" s="207"/>
      <c r="V107" s="50"/>
      <c r="W107" s="50"/>
      <c r="X107" s="50"/>
      <c r="Y107" s="50"/>
      <c r="Z107" s="50"/>
      <c r="AA107" s="50"/>
      <c r="AB107" s="50"/>
      <c r="AC107" s="74"/>
      <c r="AD107" s="93"/>
    </row>
    <row r="108" spans="2:30" ht="36.75" customHeight="1" x14ac:dyDescent="0.25">
      <c r="B108" s="98"/>
      <c r="C108" s="655" t="s">
        <v>124</v>
      </c>
      <c r="D108" s="659"/>
      <c r="E108" s="207">
        <v>1</v>
      </c>
      <c r="F108" s="353">
        <v>2</v>
      </c>
      <c r="G108" s="353">
        <v>3</v>
      </c>
      <c r="H108" s="353">
        <v>4</v>
      </c>
      <c r="I108" s="56">
        <v>5</v>
      </c>
      <c r="J108" s="74"/>
      <c r="K108" s="50"/>
      <c r="L108" s="50"/>
      <c r="M108" s="50"/>
      <c r="N108" s="50"/>
      <c r="O108" s="50"/>
      <c r="P108" s="50"/>
      <c r="Q108" s="50"/>
      <c r="R108" s="50"/>
      <c r="S108" s="50"/>
      <c r="T108" s="50"/>
      <c r="U108" s="50"/>
      <c r="V108" s="50"/>
      <c r="W108" s="50"/>
      <c r="X108" s="50"/>
      <c r="Y108" s="50"/>
      <c r="Z108" s="50"/>
      <c r="AA108" s="50"/>
      <c r="AB108" s="50"/>
      <c r="AC108" s="74"/>
      <c r="AD108" s="93"/>
    </row>
    <row r="109" spans="2:30" ht="27.75" customHeight="1" x14ac:dyDescent="0.25">
      <c r="B109" s="98"/>
      <c r="C109" s="657" t="s">
        <v>293</v>
      </c>
      <c r="D109" s="660"/>
      <c r="E109" s="54">
        <v>1</v>
      </c>
      <c r="F109" s="54">
        <v>2</v>
      </c>
      <c r="G109" s="54">
        <v>3</v>
      </c>
      <c r="H109" s="54">
        <v>4</v>
      </c>
      <c r="I109" s="55">
        <v>5</v>
      </c>
      <c r="J109" s="74"/>
      <c r="K109" s="50"/>
      <c r="L109" s="50"/>
      <c r="M109" s="50"/>
      <c r="N109" s="50"/>
      <c r="O109" s="50"/>
      <c r="P109" s="50"/>
      <c r="Q109" s="50"/>
      <c r="R109" s="50"/>
      <c r="S109" s="50"/>
      <c r="T109" s="50"/>
      <c r="U109" s="50"/>
      <c r="V109" s="50"/>
      <c r="W109" s="50"/>
      <c r="X109" s="50"/>
      <c r="Y109" s="50"/>
      <c r="Z109" s="50"/>
      <c r="AA109" s="50"/>
      <c r="AB109" s="50"/>
      <c r="AC109" s="74"/>
      <c r="AD109" s="93"/>
    </row>
    <row r="110" spans="2:30" ht="29.25" customHeight="1" x14ac:dyDescent="0.25">
      <c r="B110" s="98"/>
      <c r="C110" s="655" t="s">
        <v>125</v>
      </c>
      <c r="D110" s="659"/>
      <c r="E110" s="207">
        <v>1</v>
      </c>
      <c r="F110" s="553">
        <v>2</v>
      </c>
      <c r="G110" s="553">
        <v>3</v>
      </c>
      <c r="H110" s="553">
        <v>4</v>
      </c>
      <c r="I110" s="56">
        <v>5</v>
      </c>
      <c r="J110" s="74"/>
      <c r="K110" s="50"/>
      <c r="L110" s="50"/>
      <c r="M110" s="50"/>
      <c r="N110" s="50"/>
      <c r="O110" s="50"/>
      <c r="P110" s="50"/>
      <c r="Q110" s="50"/>
      <c r="R110" s="50"/>
      <c r="S110" s="50"/>
      <c r="T110" s="50"/>
      <c r="U110" s="50"/>
      <c r="V110" s="50"/>
      <c r="W110" s="50"/>
      <c r="X110" s="50"/>
      <c r="Y110" s="50"/>
      <c r="Z110" s="50"/>
      <c r="AA110" s="50"/>
      <c r="AB110" s="50"/>
      <c r="AC110" s="74"/>
      <c r="AD110" s="93"/>
    </row>
    <row r="111" spans="2:30" ht="33" customHeight="1" x14ac:dyDescent="0.25">
      <c r="B111" s="98"/>
      <c r="C111" s="657" t="s">
        <v>294</v>
      </c>
      <c r="D111" s="660"/>
      <c r="E111" s="54">
        <v>1</v>
      </c>
      <c r="F111" s="54">
        <v>2</v>
      </c>
      <c r="G111" s="54">
        <v>3</v>
      </c>
      <c r="H111" s="54">
        <v>4</v>
      </c>
      <c r="I111" s="55">
        <v>5</v>
      </c>
      <c r="J111" s="74"/>
      <c r="K111" s="50"/>
      <c r="L111" s="50"/>
      <c r="M111" s="50"/>
      <c r="N111" s="50"/>
      <c r="O111" s="50"/>
      <c r="P111" s="50"/>
      <c r="Q111" s="50"/>
      <c r="R111" s="50"/>
      <c r="S111" s="50"/>
      <c r="T111" s="50"/>
      <c r="U111" s="50"/>
      <c r="V111" s="50"/>
      <c r="W111" s="50"/>
      <c r="X111" s="50"/>
      <c r="Y111" s="50"/>
      <c r="Z111" s="50"/>
      <c r="AA111" s="50"/>
      <c r="AB111" s="50"/>
      <c r="AC111" s="74"/>
      <c r="AD111" s="93"/>
    </row>
    <row r="112" spans="2:30" x14ac:dyDescent="0.25">
      <c r="B112" s="98"/>
      <c r="C112" s="301"/>
      <c r="D112" s="301"/>
      <c r="E112" s="50"/>
      <c r="F112" s="76"/>
      <c r="G112" s="76"/>
      <c r="H112" s="146"/>
      <c r="I112" s="76"/>
      <c r="J112" s="296"/>
      <c r="K112" s="50"/>
      <c r="L112" s="50"/>
      <c r="M112" s="50"/>
      <c r="N112" s="50"/>
      <c r="O112" s="50"/>
      <c r="P112" s="50"/>
      <c r="Q112" s="50"/>
      <c r="R112" s="50"/>
      <c r="S112" s="50"/>
      <c r="T112" s="50"/>
      <c r="U112" s="50"/>
      <c r="V112" s="50"/>
      <c r="W112" s="50"/>
      <c r="X112" s="50"/>
      <c r="Y112" s="50"/>
      <c r="Z112" s="50"/>
      <c r="AA112" s="50"/>
      <c r="AB112" s="50"/>
      <c r="AC112" s="74"/>
      <c r="AD112" s="93"/>
    </row>
    <row r="113" spans="2:30" x14ac:dyDescent="0.25">
      <c r="B113" s="98"/>
      <c r="C113" s="301"/>
      <c r="D113" s="301"/>
      <c r="E113" s="76"/>
      <c r="F113" s="76"/>
      <c r="G113" s="77"/>
      <c r="H113" s="76"/>
      <c r="I113" s="76"/>
      <c r="J113" s="296"/>
      <c r="K113" s="50"/>
      <c r="L113" s="50"/>
      <c r="M113" s="50"/>
      <c r="N113" s="50"/>
      <c r="O113" s="50"/>
      <c r="P113" s="50"/>
      <c r="Q113" s="50"/>
      <c r="R113" s="50"/>
      <c r="S113" s="50"/>
      <c r="T113" s="50"/>
      <c r="U113" s="50"/>
      <c r="V113" s="50"/>
      <c r="W113" s="50"/>
      <c r="X113" s="50"/>
      <c r="Y113" s="50"/>
      <c r="Z113" s="50"/>
      <c r="AA113" s="50"/>
      <c r="AB113" s="50"/>
      <c r="AC113" s="74"/>
      <c r="AD113" s="93"/>
    </row>
    <row r="114" spans="2:30" x14ac:dyDescent="0.25">
      <c r="B114" s="98"/>
      <c r="C114" s="301"/>
      <c r="D114" s="301"/>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74"/>
      <c r="AD114" s="93"/>
    </row>
    <row r="115" spans="2:30" x14ac:dyDescent="0.25">
      <c r="B115" s="98"/>
      <c r="C115" s="301"/>
      <c r="D115" s="301"/>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74"/>
      <c r="AD115" s="93"/>
    </row>
    <row r="116" spans="2:30" x14ac:dyDescent="0.25">
      <c r="B116" s="98"/>
      <c r="C116" s="655" t="s">
        <v>275</v>
      </c>
      <c r="D116" s="659"/>
      <c r="E116" s="372" t="s">
        <v>8</v>
      </c>
      <c r="F116" s="111" t="s">
        <v>13</v>
      </c>
      <c r="G116" s="111" t="s">
        <v>11</v>
      </c>
      <c r="H116" s="111" t="s">
        <v>76</v>
      </c>
      <c r="I116" s="117" t="s">
        <v>249</v>
      </c>
      <c r="J116" s="50"/>
      <c r="K116" s="50"/>
      <c r="L116" s="50"/>
      <c r="M116" s="50"/>
      <c r="N116" s="50"/>
      <c r="O116" s="50"/>
      <c r="P116" s="50"/>
      <c r="Q116" s="50"/>
      <c r="R116" s="50"/>
      <c r="S116" s="50"/>
      <c r="T116" s="50"/>
      <c r="U116" s="50"/>
      <c r="V116" s="50"/>
      <c r="W116" s="50"/>
      <c r="X116" s="50"/>
      <c r="Y116" s="50"/>
      <c r="Z116" s="50"/>
      <c r="AA116" s="50"/>
      <c r="AB116" s="50"/>
      <c r="AC116" s="74"/>
      <c r="AD116" s="93"/>
    </row>
    <row r="117" spans="2:30" ht="36.75" customHeight="1" x14ac:dyDescent="0.25">
      <c r="B117" s="98"/>
      <c r="C117" s="655" t="s">
        <v>121</v>
      </c>
      <c r="D117" s="656"/>
      <c r="E117" s="230">
        <v>10</v>
      </c>
      <c r="F117" s="228">
        <v>20</v>
      </c>
      <c r="G117" s="228">
        <v>30</v>
      </c>
      <c r="H117" s="228">
        <v>40</v>
      </c>
      <c r="I117" s="229">
        <v>50</v>
      </c>
      <c r="J117" s="50"/>
      <c r="K117" s="50"/>
      <c r="L117" s="50"/>
      <c r="M117" s="50"/>
      <c r="N117" s="50"/>
      <c r="O117" s="50"/>
      <c r="P117" s="50"/>
      <c r="Q117" s="50"/>
      <c r="R117" s="50"/>
      <c r="S117" s="50"/>
      <c r="T117" s="50"/>
      <c r="U117" s="50"/>
      <c r="V117" s="50"/>
      <c r="W117" s="50"/>
      <c r="X117" s="50"/>
      <c r="Y117" s="50"/>
      <c r="Z117" s="50"/>
      <c r="AA117" s="50"/>
      <c r="AB117" s="50"/>
      <c r="AC117" s="74"/>
      <c r="AD117" s="93"/>
    </row>
    <row r="118" spans="2:30" ht="34.5" customHeight="1" x14ac:dyDescent="0.25">
      <c r="B118" s="98"/>
      <c r="C118" s="657" t="s">
        <v>292</v>
      </c>
      <c r="D118" s="658"/>
      <c r="E118" s="161">
        <v>10</v>
      </c>
      <c r="F118" s="130">
        <v>20</v>
      </c>
      <c r="G118" s="130">
        <v>30</v>
      </c>
      <c r="H118" s="130">
        <v>40</v>
      </c>
      <c r="I118" s="131">
        <v>50</v>
      </c>
      <c r="J118" s="50"/>
      <c r="K118" s="50"/>
      <c r="L118" s="50"/>
      <c r="M118" s="50"/>
      <c r="N118" s="50"/>
      <c r="O118" s="50"/>
      <c r="P118" s="50"/>
      <c r="Q118" s="50"/>
      <c r="R118" s="50"/>
      <c r="S118" s="50"/>
      <c r="T118" s="50"/>
      <c r="U118" s="50"/>
      <c r="V118" s="50"/>
      <c r="W118" s="50"/>
      <c r="X118" s="50"/>
      <c r="Y118" s="50"/>
      <c r="Z118" s="50"/>
      <c r="AA118" s="50"/>
      <c r="AB118" s="50"/>
      <c r="AC118" s="74"/>
      <c r="AD118" s="93"/>
    </row>
    <row r="119" spans="2:30" ht="29.25" customHeight="1" x14ac:dyDescent="0.25">
      <c r="B119" s="98"/>
      <c r="C119" s="655" t="s">
        <v>124</v>
      </c>
      <c r="D119" s="656"/>
      <c r="E119" s="230">
        <v>10</v>
      </c>
      <c r="F119" s="228">
        <v>20</v>
      </c>
      <c r="G119" s="228">
        <v>30</v>
      </c>
      <c r="H119" s="228">
        <v>40</v>
      </c>
      <c r="I119" s="229">
        <v>50</v>
      </c>
      <c r="J119" s="50"/>
      <c r="K119" s="50"/>
      <c r="L119" s="50"/>
      <c r="M119" s="50"/>
      <c r="N119" s="50"/>
      <c r="O119" s="50"/>
      <c r="P119" s="50"/>
      <c r="Q119" s="50"/>
      <c r="R119" s="50"/>
      <c r="S119" s="50"/>
      <c r="T119" s="50"/>
      <c r="U119" s="50"/>
      <c r="V119" s="50"/>
      <c r="W119" s="50"/>
      <c r="X119" s="50"/>
      <c r="Y119" s="50"/>
      <c r="Z119" s="50"/>
      <c r="AA119" s="50"/>
      <c r="AB119" s="50"/>
      <c r="AC119" s="74"/>
      <c r="AD119" s="93"/>
    </row>
    <row r="120" spans="2:30" ht="36.75" customHeight="1" x14ac:dyDescent="0.25">
      <c r="B120" s="98"/>
      <c r="C120" s="657" t="s">
        <v>295</v>
      </c>
      <c r="D120" s="658"/>
      <c r="E120" s="161">
        <v>10</v>
      </c>
      <c r="F120" s="130">
        <v>20</v>
      </c>
      <c r="G120" s="130">
        <v>30</v>
      </c>
      <c r="H120" s="130">
        <v>40</v>
      </c>
      <c r="I120" s="131">
        <v>50</v>
      </c>
      <c r="J120" s="50"/>
      <c r="K120" s="50"/>
      <c r="L120" s="50"/>
      <c r="M120" s="50"/>
      <c r="N120" s="50"/>
      <c r="O120" s="50"/>
      <c r="P120" s="50"/>
      <c r="Q120" s="50"/>
      <c r="R120" s="50"/>
      <c r="S120" s="50"/>
      <c r="T120" s="50"/>
      <c r="U120" s="50"/>
      <c r="V120" s="50"/>
      <c r="W120" s="50"/>
      <c r="X120" s="50"/>
      <c r="Y120" s="50"/>
      <c r="Z120" s="50"/>
      <c r="AA120" s="50"/>
      <c r="AB120" s="50"/>
      <c r="AC120" s="74"/>
      <c r="AD120" s="93"/>
    </row>
    <row r="121" spans="2:30" ht="32.25" customHeight="1" x14ac:dyDescent="0.25">
      <c r="B121" s="98"/>
      <c r="C121" s="692" t="s">
        <v>125</v>
      </c>
      <c r="D121" s="693"/>
      <c r="E121" s="230">
        <v>10</v>
      </c>
      <c r="F121" s="228">
        <v>20</v>
      </c>
      <c r="G121" s="228">
        <v>30</v>
      </c>
      <c r="H121" s="228">
        <v>40</v>
      </c>
      <c r="I121" s="229">
        <v>50</v>
      </c>
      <c r="J121" s="50"/>
      <c r="K121" s="50"/>
      <c r="L121" s="50"/>
      <c r="M121" s="50"/>
      <c r="N121" s="50"/>
      <c r="O121" s="50"/>
      <c r="P121" s="50"/>
      <c r="Q121" s="50"/>
      <c r="R121" s="50"/>
      <c r="S121" s="50"/>
      <c r="T121" s="50"/>
      <c r="U121" s="50"/>
      <c r="V121" s="50"/>
      <c r="W121" s="50"/>
      <c r="X121" s="50"/>
      <c r="Y121" s="50"/>
      <c r="Z121" s="50"/>
      <c r="AA121" s="50"/>
      <c r="AB121" s="50"/>
      <c r="AC121" s="74"/>
      <c r="AD121" s="93"/>
    </row>
    <row r="122" spans="2:30" ht="28.5" customHeight="1" x14ac:dyDescent="0.25">
      <c r="B122" s="98"/>
      <c r="C122" s="657" t="s">
        <v>294</v>
      </c>
      <c r="D122" s="658"/>
      <c r="E122" s="231">
        <v>10</v>
      </c>
      <c r="F122" s="132">
        <v>20</v>
      </c>
      <c r="G122" s="132">
        <v>30</v>
      </c>
      <c r="H122" s="132">
        <v>40</v>
      </c>
      <c r="I122" s="133">
        <v>50</v>
      </c>
      <c r="J122" s="50"/>
      <c r="K122" s="50"/>
      <c r="L122" s="50"/>
      <c r="M122" s="50"/>
      <c r="N122" s="50"/>
      <c r="O122" s="50"/>
      <c r="P122" s="50"/>
      <c r="Q122" s="50"/>
      <c r="R122" s="50"/>
      <c r="S122" s="50"/>
      <c r="T122" s="50"/>
      <c r="U122" s="50"/>
      <c r="V122" s="50"/>
      <c r="W122" s="50"/>
      <c r="X122" s="50"/>
      <c r="Y122" s="50"/>
      <c r="Z122" s="50"/>
      <c r="AA122" s="50"/>
      <c r="AB122" s="50"/>
      <c r="AC122" s="74"/>
      <c r="AD122" s="93"/>
    </row>
    <row r="123" spans="2:30" x14ac:dyDescent="0.25">
      <c r="B123" s="98"/>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74"/>
      <c r="AD123" s="93"/>
    </row>
    <row r="124" spans="2:30" x14ac:dyDescent="0.25">
      <c r="B124" s="98"/>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74"/>
      <c r="AD124" s="93"/>
    </row>
    <row r="125" spans="2:30" x14ac:dyDescent="0.25">
      <c r="B125" s="98"/>
      <c r="C125" s="74"/>
      <c r="D125" s="74"/>
      <c r="E125" s="74"/>
      <c r="F125" s="74"/>
      <c r="G125" s="74"/>
      <c r="H125" s="74"/>
      <c r="I125" s="74"/>
      <c r="J125" s="74"/>
      <c r="K125" s="50"/>
      <c r="L125" s="50"/>
      <c r="M125" s="50"/>
      <c r="N125" s="50"/>
      <c r="O125" s="50"/>
      <c r="P125" s="50"/>
      <c r="Q125" s="50"/>
      <c r="R125" s="50"/>
      <c r="S125" s="50"/>
      <c r="T125" s="50"/>
      <c r="U125" s="50"/>
      <c r="V125" s="50"/>
      <c r="W125" s="50"/>
      <c r="X125" s="50"/>
      <c r="Y125" s="50"/>
      <c r="Z125" s="50"/>
      <c r="AA125" s="50"/>
      <c r="AB125" s="50"/>
      <c r="AC125" s="74"/>
      <c r="AD125" s="93"/>
    </row>
    <row r="126" spans="2:30" x14ac:dyDescent="0.25">
      <c r="B126" s="98"/>
      <c r="C126" s="50"/>
      <c r="D126" s="74"/>
      <c r="E126" s="74"/>
      <c r="F126" s="74"/>
      <c r="G126" s="74"/>
      <c r="H126" s="74"/>
      <c r="I126" s="74"/>
      <c r="J126" s="74"/>
      <c r="K126" s="50"/>
      <c r="L126" s="50"/>
      <c r="M126" s="50"/>
      <c r="N126" s="50"/>
      <c r="O126" s="50"/>
      <c r="P126" s="50"/>
      <c r="Q126" s="50"/>
      <c r="R126" s="50"/>
      <c r="S126" s="50"/>
      <c r="T126" s="50"/>
      <c r="U126" s="50"/>
      <c r="V126" s="50"/>
      <c r="W126" s="50"/>
      <c r="X126" s="50"/>
      <c r="Y126" s="50"/>
      <c r="Z126" s="50"/>
      <c r="AA126" s="50"/>
      <c r="AB126" s="50"/>
      <c r="AC126" s="74"/>
      <c r="AD126" s="93"/>
    </row>
    <row r="127" spans="2:30" ht="19.5" thickBot="1" x14ac:dyDescent="0.35">
      <c r="B127" s="98"/>
      <c r="C127" s="50"/>
      <c r="D127" s="50"/>
      <c r="E127" s="50"/>
      <c r="F127" s="50"/>
      <c r="G127" s="50"/>
      <c r="H127" s="50"/>
      <c r="I127" s="309" t="s">
        <v>148</v>
      </c>
      <c r="J127" s="50"/>
      <c r="K127" s="50"/>
      <c r="L127" s="50"/>
      <c r="M127" s="50"/>
      <c r="N127" s="50"/>
      <c r="O127" s="50"/>
      <c r="P127" s="50"/>
      <c r="Q127" s="50"/>
      <c r="R127" s="50"/>
      <c r="S127" s="50"/>
      <c r="T127" s="50"/>
      <c r="U127" s="50"/>
      <c r="V127" s="50"/>
      <c r="W127" s="50"/>
      <c r="X127" s="50"/>
      <c r="Y127" s="50"/>
      <c r="Z127" s="50"/>
      <c r="AA127" s="50"/>
      <c r="AB127" s="50"/>
      <c r="AC127" s="74"/>
      <c r="AD127" s="93"/>
    </row>
    <row r="128" spans="2:30" ht="15.75" thickBot="1" x14ac:dyDescent="0.3">
      <c r="B128" s="242"/>
      <c r="C128" s="243"/>
      <c r="D128" s="243"/>
      <c r="E128" s="243"/>
      <c r="F128" s="243"/>
      <c r="G128" s="243"/>
      <c r="H128" s="243"/>
      <c r="I128" s="243"/>
      <c r="J128" s="243"/>
      <c r="K128" s="243"/>
      <c r="L128" s="243"/>
      <c r="M128" s="243"/>
      <c r="N128" s="243"/>
      <c r="O128" s="243"/>
      <c r="P128" s="243"/>
      <c r="Q128" s="243"/>
      <c r="R128" s="243"/>
      <c r="S128" s="243"/>
      <c r="T128" s="243"/>
      <c r="U128" s="243"/>
      <c r="V128" s="243"/>
      <c r="W128" s="243"/>
      <c r="X128" s="243"/>
      <c r="Y128" s="243"/>
      <c r="Z128" s="243"/>
      <c r="AA128" s="694" t="s">
        <v>119</v>
      </c>
      <c r="AB128" s="695"/>
      <c r="AC128" s="695"/>
      <c r="AD128" s="696"/>
    </row>
    <row r="131" spans="2:2" x14ac:dyDescent="0.25">
      <c r="B131" s="297"/>
    </row>
    <row r="132" spans="2:2" x14ac:dyDescent="0.25">
      <c r="B132" s="297"/>
    </row>
    <row r="133" spans="2:2" x14ac:dyDescent="0.25">
      <c r="B133" s="297"/>
    </row>
    <row r="134" spans="2:2" x14ac:dyDescent="0.25">
      <c r="B134" s="297"/>
    </row>
    <row r="135" spans="2:2" x14ac:dyDescent="0.25">
      <c r="B135" s="297"/>
    </row>
    <row r="136" spans="2:2" x14ac:dyDescent="0.25">
      <c r="B136" s="297"/>
    </row>
    <row r="137" spans="2:2" x14ac:dyDescent="0.25">
      <c r="B137" s="297"/>
    </row>
    <row r="138" spans="2:2" x14ac:dyDescent="0.25">
      <c r="B138" s="297"/>
    </row>
    <row r="139" spans="2:2" x14ac:dyDescent="0.25">
      <c r="B139" s="297"/>
    </row>
    <row r="140" spans="2:2" x14ac:dyDescent="0.25">
      <c r="B140" s="297"/>
    </row>
    <row r="141" spans="2:2" x14ac:dyDescent="0.25">
      <c r="B141" s="297"/>
    </row>
    <row r="142" spans="2:2" x14ac:dyDescent="0.25">
      <c r="B142" s="297"/>
    </row>
    <row r="143" spans="2:2" x14ac:dyDescent="0.25">
      <c r="B143" s="297"/>
    </row>
    <row r="144" spans="2:2" x14ac:dyDescent="0.25">
      <c r="B144" s="297"/>
    </row>
    <row r="145" spans="2:2" x14ac:dyDescent="0.25">
      <c r="B145" s="297"/>
    </row>
    <row r="146" spans="2:2" x14ac:dyDescent="0.25">
      <c r="B146" s="297"/>
    </row>
    <row r="147" spans="2:2" x14ac:dyDescent="0.25">
      <c r="B147" s="297"/>
    </row>
    <row r="148" spans="2:2" x14ac:dyDescent="0.25">
      <c r="B148" s="297"/>
    </row>
    <row r="149" spans="2:2" x14ac:dyDescent="0.25">
      <c r="B149" s="297"/>
    </row>
    <row r="150" spans="2:2" x14ac:dyDescent="0.25">
      <c r="B150" s="297"/>
    </row>
    <row r="151" spans="2:2" x14ac:dyDescent="0.25">
      <c r="B151" s="297"/>
    </row>
    <row r="152" spans="2:2" x14ac:dyDescent="0.25">
      <c r="B152" s="297"/>
    </row>
    <row r="153" spans="2:2" x14ac:dyDescent="0.25">
      <c r="B153" s="297"/>
    </row>
    <row r="154" spans="2:2" x14ac:dyDescent="0.25">
      <c r="B154" s="297"/>
    </row>
  </sheetData>
  <sheetProtection formatCells="0"/>
  <mergeCells count="73">
    <mergeCell ref="AA128:AD128"/>
    <mergeCell ref="AC47:AC48"/>
    <mergeCell ref="F14:G14"/>
    <mergeCell ref="F9:G9"/>
    <mergeCell ref="F10:G10"/>
    <mergeCell ref="F11:G11"/>
    <mergeCell ref="F12:G12"/>
    <mergeCell ref="F13:G13"/>
    <mergeCell ref="N26:O26"/>
    <mergeCell ref="N27:O27"/>
    <mergeCell ref="N28:O28"/>
    <mergeCell ref="N29:O29"/>
    <mergeCell ref="N20:O20"/>
    <mergeCell ref="N24:O24"/>
    <mergeCell ref="N25:O25"/>
    <mergeCell ref="Z47:Z48"/>
    <mergeCell ref="AB47:AB48"/>
    <mergeCell ref="N47:N48"/>
    <mergeCell ref="E52:F52"/>
    <mergeCell ref="T105:T106"/>
    <mergeCell ref="O105:O106"/>
    <mergeCell ref="P105:P106"/>
    <mergeCell ref="Q105:Q106"/>
    <mergeCell ref="U105:U106"/>
    <mergeCell ref="Y47:Y48"/>
    <mergeCell ref="AA47:AA48"/>
    <mergeCell ref="T103:T104"/>
    <mergeCell ref="U103:U104"/>
    <mergeCell ref="O103:O104"/>
    <mergeCell ref="P103:P104"/>
    <mergeCell ref="Q103:Q104"/>
    <mergeCell ref="X66:Y66"/>
    <mergeCell ref="N30:O30"/>
    <mergeCell ref="M103:M104"/>
    <mergeCell ref="N103:N104"/>
    <mergeCell ref="N105:N106"/>
    <mergeCell ref="L105:L106"/>
    <mergeCell ref="X47:X48"/>
    <mergeCell ref="P47:P48"/>
    <mergeCell ref="E58:F58"/>
    <mergeCell ref="L47:M48"/>
    <mergeCell ref="O47:O48"/>
    <mergeCell ref="Q47:Q48"/>
    <mergeCell ref="S47:S48"/>
    <mergeCell ref="C122:D122"/>
    <mergeCell ref="B2:AD2"/>
    <mergeCell ref="B3:AD3"/>
    <mergeCell ref="B43:AD43"/>
    <mergeCell ref="B99:AD99"/>
    <mergeCell ref="C111:D111"/>
    <mergeCell ref="R47:R48"/>
    <mergeCell ref="E50:F50"/>
    <mergeCell ref="E51:F51"/>
    <mergeCell ref="E56:F56"/>
    <mergeCell ref="E57:F57"/>
    <mergeCell ref="V47:W48"/>
    <mergeCell ref="M105:M106"/>
    <mergeCell ref="C117:D117"/>
    <mergeCell ref="C118:D118"/>
    <mergeCell ref="C116:D116"/>
    <mergeCell ref="Z66:AA66"/>
    <mergeCell ref="AB66:AC66"/>
    <mergeCell ref="C119:D119"/>
    <mergeCell ref="C120:D120"/>
    <mergeCell ref="C121:D121"/>
    <mergeCell ref="N66:O66"/>
    <mergeCell ref="P66:Q66"/>
    <mergeCell ref="R66:S66"/>
    <mergeCell ref="C106:D106"/>
    <mergeCell ref="C107:D107"/>
    <mergeCell ref="C108:D108"/>
    <mergeCell ref="C110:D110"/>
    <mergeCell ref="C109:D109"/>
  </mergeCells>
  <pageMargins left="0.7" right="0.7" top="0.75" bottom="0.75" header="0.3" footer="0.3"/>
  <pageSetup paperSize="9" orientation="portrait" r:id="rId1"/>
  <ignoredErrors>
    <ignoredError sqref="H52:I52 H58:I58" evalError="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B1:AF167"/>
  <sheetViews>
    <sheetView zoomScale="50" zoomScaleNormal="50" workbookViewId="0">
      <selection activeCell="P29" sqref="P29"/>
    </sheetView>
  </sheetViews>
  <sheetFormatPr defaultColWidth="9.140625" defaultRowHeight="15" x14ac:dyDescent="0.25"/>
  <cols>
    <col min="1" max="2" width="9.140625" style="2"/>
    <col min="3" max="3" width="23.42578125" style="2" bestFit="1" customWidth="1"/>
    <col min="4" max="4" width="19.42578125" style="2" customWidth="1"/>
    <col min="5" max="5" width="20.85546875" style="2" bestFit="1" customWidth="1"/>
    <col min="6" max="6" width="17.42578125" style="2" customWidth="1"/>
    <col min="7" max="7" width="19.5703125" style="2" customWidth="1"/>
    <col min="8" max="8" width="12.7109375" style="2" customWidth="1"/>
    <col min="9" max="9" width="13.7109375" style="2" customWidth="1"/>
    <col min="10" max="10" width="14.42578125" style="2" customWidth="1"/>
    <col min="11" max="11" width="22.140625" style="2" customWidth="1"/>
    <col min="12" max="12" width="17.28515625" style="2" bestFit="1" customWidth="1"/>
    <col min="13" max="13" width="17.5703125" style="2" customWidth="1"/>
    <col min="14" max="14" width="12.7109375" style="2" customWidth="1"/>
    <col min="15" max="15" width="13.7109375" style="2" customWidth="1"/>
    <col min="16" max="16" width="15" style="2" customWidth="1"/>
    <col min="17" max="17" width="14.28515625" style="2" bestFit="1" customWidth="1"/>
    <col min="18" max="18" width="19.28515625" style="2" bestFit="1" customWidth="1"/>
    <col min="19" max="19" width="23.42578125" style="2" bestFit="1" customWidth="1"/>
    <col min="20" max="20" width="17.28515625" style="2" bestFit="1" customWidth="1"/>
    <col min="21" max="21" width="13.7109375" style="2" customWidth="1"/>
    <col min="22" max="22" width="17" style="2" customWidth="1"/>
    <col min="23" max="23" width="13.140625" style="2" bestFit="1" customWidth="1"/>
    <col min="24" max="24" width="12.42578125" style="2" customWidth="1"/>
    <col min="25" max="25" width="10.7109375" style="2" customWidth="1"/>
    <col min="26" max="26" width="9.140625" style="2"/>
    <col min="27" max="27" width="10.5703125" style="2" bestFit="1" customWidth="1"/>
    <col min="28" max="28" width="10.5703125" style="2" customWidth="1"/>
    <col min="29" max="29" width="9.140625" style="2"/>
    <col min="30" max="30" width="10" style="2" customWidth="1"/>
    <col min="31" max="31" width="9.140625" style="2"/>
    <col min="32" max="32" width="18.7109375" style="2" bestFit="1" customWidth="1"/>
    <col min="33" max="16384" width="9.140625" style="2"/>
  </cols>
  <sheetData>
    <row r="1" spans="2:30" ht="15.75" thickBot="1" x14ac:dyDescent="0.3"/>
    <row r="2" spans="2:30" ht="46.5" customHeight="1" x14ac:dyDescent="0.25">
      <c r="B2" s="668" t="s">
        <v>50</v>
      </c>
      <c r="C2" s="669"/>
      <c r="D2" s="669"/>
      <c r="E2" s="669"/>
      <c r="F2" s="669"/>
      <c r="G2" s="669"/>
      <c r="H2" s="669"/>
      <c r="I2" s="669"/>
      <c r="J2" s="669"/>
      <c r="K2" s="669"/>
      <c r="L2" s="669"/>
      <c r="M2" s="669"/>
      <c r="N2" s="669"/>
      <c r="O2" s="669"/>
      <c r="P2" s="669"/>
      <c r="Q2" s="669"/>
      <c r="R2" s="669"/>
      <c r="S2" s="669"/>
      <c r="T2" s="669"/>
      <c r="U2" s="669"/>
      <c r="V2" s="669"/>
      <c r="W2" s="669"/>
      <c r="X2" s="669"/>
      <c r="Y2" s="669"/>
      <c r="Z2" s="670"/>
    </row>
    <row r="3" spans="2:30" ht="18.75" x14ac:dyDescent="0.25">
      <c r="B3" s="662" t="s">
        <v>83</v>
      </c>
      <c r="C3" s="663"/>
      <c r="D3" s="663"/>
      <c r="E3" s="663"/>
      <c r="F3" s="663"/>
      <c r="G3" s="663"/>
      <c r="H3" s="663"/>
      <c r="I3" s="663"/>
      <c r="J3" s="663"/>
      <c r="K3" s="663"/>
      <c r="L3" s="663"/>
      <c r="M3" s="663"/>
      <c r="N3" s="663"/>
      <c r="O3" s="663"/>
      <c r="P3" s="663"/>
      <c r="Q3" s="663"/>
      <c r="R3" s="663"/>
      <c r="S3" s="663"/>
      <c r="T3" s="663"/>
      <c r="U3" s="663"/>
      <c r="V3" s="663"/>
      <c r="W3" s="663"/>
      <c r="X3" s="663"/>
      <c r="Y3" s="663"/>
      <c r="Z3" s="664"/>
    </row>
    <row r="4" spans="2:30" x14ac:dyDescent="0.25">
      <c r="B4" s="92"/>
      <c r="C4" s="74"/>
      <c r="D4" s="74"/>
      <c r="E4" s="74"/>
      <c r="F4" s="74"/>
      <c r="G4" s="74"/>
      <c r="H4" s="74"/>
      <c r="I4" s="74"/>
      <c r="J4" s="74"/>
      <c r="K4" s="74"/>
      <c r="L4" s="74"/>
      <c r="M4" s="74"/>
      <c r="N4" s="74"/>
      <c r="O4" s="74"/>
      <c r="P4" s="74"/>
      <c r="Q4" s="74"/>
      <c r="R4" s="74"/>
      <c r="S4" s="74"/>
      <c r="T4" s="74"/>
      <c r="U4" s="74"/>
      <c r="V4" s="74"/>
      <c r="W4" s="74"/>
      <c r="X4" s="74"/>
      <c r="Y4" s="74"/>
      <c r="Z4" s="93"/>
      <c r="AA4" s="712"/>
      <c r="AB4" s="712"/>
      <c r="AC4" s="713"/>
      <c r="AD4" s="713"/>
    </row>
    <row r="5" spans="2:30" x14ac:dyDescent="0.25">
      <c r="B5" s="92"/>
      <c r="C5" s="74"/>
      <c r="D5" s="74"/>
      <c r="E5" s="74"/>
      <c r="F5" s="23"/>
      <c r="G5" s="74"/>
      <c r="H5" s="74"/>
      <c r="I5" s="74"/>
      <c r="J5" s="74"/>
      <c r="K5" s="74"/>
      <c r="L5" s="74"/>
      <c r="M5" s="74"/>
      <c r="N5" s="74"/>
      <c r="O5" s="74"/>
      <c r="P5" s="74"/>
      <c r="Q5" s="74"/>
      <c r="R5" s="74"/>
      <c r="S5" s="74"/>
      <c r="T5" s="74"/>
      <c r="U5" s="74"/>
      <c r="V5" s="74"/>
      <c r="W5" s="74"/>
      <c r="X5" s="74"/>
      <c r="Y5" s="74"/>
      <c r="Z5" s="93"/>
    </row>
    <row r="6" spans="2:30" x14ac:dyDescent="0.25">
      <c r="B6" s="92"/>
      <c r="C6" s="74"/>
      <c r="D6" s="74"/>
      <c r="E6" s="74"/>
      <c r="F6" s="24"/>
      <c r="G6" s="25"/>
      <c r="H6" s="74"/>
      <c r="I6" s="23"/>
      <c r="J6" s="74"/>
      <c r="K6" s="74"/>
      <c r="L6" s="74"/>
      <c r="M6" s="74"/>
      <c r="N6" s="74"/>
      <c r="O6" s="74"/>
      <c r="P6" s="74"/>
      <c r="Q6" s="74"/>
      <c r="R6" s="74"/>
      <c r="S6" s="74"/>
      <c r="T6" s="74"/>
      <c r="U6" s="74"/>
      <c r="V6" s="74"/>
      <c r="W6" s="74"/>
      <c r="X6" s="74"/>
      <c r="Y6" s="74"/>
      <c r="Z6" s="93"/>
    </row>
    <row r="7" spans="2:30" x14ac:dyDescent="0.25">
      <c r="B7" s="92"/>
      <c r="C7" s="74"/>
      <c r="D7" s="74"/>
      <c r="E7" s="74"/>
      <c r="F7" s="24"/>
      <c r="G7" s="25"/>
      <c r="H7" s="74"/>
      <c r="I7" s="24"/>
      <c r="J7" s="74"/>
      <c r="K7" s="74"/>
      <c r="L7" s="74"/>
      <c r="M7" s="74"/>
      <c r="N7" s="74"/>
      <c r="O7" s="74"/>
      <c r="P7" s="74"/>
      <c r="Q7" s="74"/>
      <c r="R7" s="74"/>
      <c r="S7" s="74"/>
      <c r="T7" s="74"/>
      <c r="U7" s="74"/>
      <c r="V7" s="74"/>
      <c r="W7" s="74"/>
      <c r="X7" s="74"/>
      <c r="Y7" s="74"/>
      <c r="Z7" s="93"/>
    </row>
    <row r="8" spans="2:30" x14ac:dyDescent="0.25">
      <c r="B8" s="92"/>
      <c r="C8" s="74"/>
      <c r="D8" s="74"/>
      <c r="E8" s="74"/>
      <c r="F8" s="24"/>
      <c r="G8" s="25"/>
      <c r="H8" s="74"/>
      <c r="I8" s="24"/>
      <c r="J8" s="74"/>
      <c r="K8" s="74"/>
      <c r="L8" s="13"/>
      <c r="M8" s="13"/>
      <c r="N8" s="14"/>
      <c r="O8" s="14"/>
      <c r="P8" s="74"/>
      <c r="Q8" s="74"/>
      <c r="R8" s="74"/>
      <c r="S8" s="74"/>
      <c r="T8" s="74"/>
      <c r="U8" s="74"/>
      <c r="V8" s="74"/>
      <c r="W8" s="74"/>
      <c r="X8" s="74"/>
      <c r="Y8" s="74"/>
      <c r="Z8" s="93"/>
    </row>
    <row r="9" spans="2:30" ht="39" customHeight="1" x14ac:dyDescent="0.25">
      <c r="B9" s="92"/>
      <c r="C9" s="74"/>
      <c r="D9" s="74"/>
      <c r="E9" s="74"/>
      <c r="F9" s="24"/>
      <c r="G9" s="25"/>
      <c r="H9" s="74"/>
      <c r="I9" s="24"/>
      <c r="J9" s="74"/>
      <c r="K9" s="74"/>
      <c r="L9" s="14"/>
      <c r="M9" s="15"/>
      <c r="N9" s="115" t="s">
        <v>150</v>
      </c>
      <c r="O9" s="115" t="s">
        <v>129</v>
      </c>
      <c r="P9" s="115" t="s">
        <v>442</v>
      </c>
      <c r="Q9" s="74"/>
      <c r="R9" s="74"/>
      <c r="S9" s="74"/>
      <c r="T9" s="74"/>
      <c r="U9" s="74"/>
      <c r="V9" s="74"/>
      <c r="W9" s="74"/>
      <c r="X9" s="74"/>
      <c r="Y9" s="74"/>
      <c r="Z9" s="93"/>
    </row>
    <row r="10" spans="2:30" x14ac:dyDescent="0.25">
      <c r="B10" s="92"/>
      <c r="C10" s="74"/>
      <c r="D10" s="74"/>
      <c r="E10" s="74"/>
      <c r="F10" s="24"/>
      <c r="G10" s="25"/>
      <c r="H10" s="74"/>
      <c r="I10" s="24"/>
      <c r="J10" s="74"/>
      <c r="K10" s="17"/>
      <c r="L10" s="681" t="s">
        <v>276</v>
      </c>
      <c r="M10" s="699"/>
      <c r="N10" s="18">
        <v>1</v>
      </c>
      <c r="O10" s="278">
        <v>1</v>
      </c>
      <c r="P10" s="18">
        <v>1</v>
      </c>
      <c r="Q10" s="74"/>
      <c r="R10" s="74"/>
      <c r="S10" s="74"/>
      <c r="T10" s="74"/>
      <c r="U10" s="74"/>
      <c r="V10" s="74"/>
      <c r="W10" s="74"/>
      <c r="X10" s="74"/>
      <c r="Y10" s="74"/>
      <c r="Z10" s="93"/>
    </row>
    <row r="11" spans="2:30" x14ac:dyDescent="0.25">
      <c r="B11" s="92"/>
      <c r="C11" s="74"/>
      <c r="D11" s="74"/>
      <c r="E11" s="74"/>
      <c r="F11" s="24"/>
      <c r="G11" s="74"/>
      <c r="H11" s="74"/>
      <c r="I11" s="24"/>
      <c r="J11" s="74"/>
      <c r="K11" s="74"/>
      <c r="L11" s="683" t="s">
        <v>140</v>
      </c>
      <c r="M11" s="689"/>
      <c r="N11" s="75">
        <v>2</v>
      </c>
      <c r="O11" s="226">
        <v>2</v>
      </c>
      <c r="P11" s="20">
        <v>2</v>
      </c>
      <c r="Q11" s="74"/>
      <c r="R11" s="74"/>
      <c r="S11" s="74"/>
      <c r="T11" s="74"/>
      <c r="U11" s="74"/>
      <c r="V11" s="74"/>
      <c r="W11" s="74"/>
      <c r="X11" s="74"/>
      <c r="Y11" s="74"/>
      <c r="Z11" s="93"/>
    </row>
    <row r="12" spans="2:30" x14ac:dyDescent="0.25">
      <c r="B12" s="92"/>
      <c r="C12" s="74"/>
      <c r="D12" s="74"/>
      <c r="E12" s="74"/>
      <c r="F12" s="74"/>
      <c r="G12" s="74"/>
      <c r="H12" s="74"/>
      <c r="I12" s="24"/>
      <c r="J12" s="74"/>
      <c r="K12" s="74"/>
      <c r="L12" s="683" t="s">
        <v>277</v>
      </c>
      <c r="M12" s="678"/>
      <c r="N12" s="20">
        <v>3</v>
      </c>
      <c r="O12" s="227">
        <v>3</v>
      </c>
      <c r="P12" s="20">
        <v>3</v>
      </c>
      <c r="Q12" s="74"/>
      <c r="R12" s="74"/>
      <c r="S12" s="74"/>
      <c r="T12" s="74"/>
      <c r="U12" s="74"/>
      <c r="V12" s="74"/>
      <c r="W12" s="74"/>
      <c r="X12" s="74"/>
      <c r="Y12" s="74"/>
      <c r="Z12" s="93"/>
    </row>
    <row r="13" spans="2:30" x14ac:dyDescent="0.25">
      <c r="B13" s="92"/>
      <c r="C13" s="74"/>
      <c r="D13" s="74"/>
      <c r="E13" s="74"/>
      <c r="F13" s="74"/>
      <c r="G13" s="74"/>
      <c r="H13" s="74"/>
      <c r="I13" s="74"/>
      <c r="J13" s="74"/>
      <c r="K13" s="74"/>
      <c r="L13" s="683" t="s">
        <v>278</v>
      </c>
      <c r="M13" s="678"/>
      <c r="N13" s="20">
        <v>4</v>
      </c>
      <c r="O13" s="279">
        <v>4</v>
      </c>
      <c r="P13" s="20">
        <v>4</v>
      </c>
      <c r="Q13" s="74"/>
      <c r="R13" s="74"/>
      <c r="S13" s="74"/>
      <c r="T13" s="74"/>
      <c r="U13" s="74"/>
      <c r="V13" s="74"/>
      <c r="W13" s="74"/>
      <c r="X13" s="74"/>
      <c r="Y13" s="74"/>
      <c r="Z13" s="93"/>
    </row>
    <row r="14" spans="2:30" x14ac:dyDescent="0.25">
      <c r="B14" s="92"/>
      <c r="C14" s="74"/>
      <c r="D14" s="74"/>
      <c r="E14" s="74"/>
      <c r="F14" s="74"/>
      <c r="G14" s="74"/>
      <c r="H14" s="74"/>
      <c r="I14" s="74"/>
      <c r="J14" s="74"/>
      <c r="K14" s="74"/>
      <c r="L14" s="683" t="s">
        <v>279</v>
      </c>
      <c r="M14" s="678"/>
      <c r="N14" s="20">
        <v>5</v>
      </c>
      <c r="O14" s="354">
        <v>5</v>
      </c>
      <c r="P14" s="20">
        <v>5</v>
      </c>
      <c r="Q14" s="74"/>
      <c r="R14" s="74"/>
      <c r="S14" s="74"/>
      <c r="T14" s="74"/>
      <c r="U14" s="74"/>
      <c r="V14" s="74"/>
      <c r="W14" s="74"/>
      <c r="X14" s="74"/>
      <c r="Y14" s="74"/>
      <c r="Z14" s="93"/>
    </row>
    <row r="15" spans="2:30" x14ac:dyDescent="0.25">
      <c r="B15" s="92"/>
      <c r="C15" s="74"/>
      <c r="D15" s="74"/>
      <c r="E15" s="74"/>
      <c r="F15" s="74"/>
      <c r="G15" s="74"/>
      <c r="H15" s="74"/>
      <c r="I15" s="74"/>
      <c r="J15" s="74"/>
      <c r="K15" s="74"/>
      <c r="L15" s="706" t="s">
        <v>51</v>
      </c>
      <c r="M15" s="707"/>
      <c r="N15" s="280">
        <f>SUM(N10:N14)</f>
        <v>15</v>
      </c>
      <c r="O15" s="281">
        <f>SUM(O10:O14)</f>
        <v>15</v>
      </c>
      <c r="P15" s="282">
        <f>SUM(P10:P14)</f>
        <v>15</v>
      </c>
      <c r="Q15" s="74"/>
      <c r="R15" s="74"/>
      <c r="S15" s="74"/>
      <c r="T15" s="74"/>
      <c r="U15" s="74"/>
      <c r="V15" s="74"/>
      <c r="W15" s="74"/>
      <c r="X15" s="74"/>
      <c r="Y15" s="74"/>
      <c r="Z15" s="93"/>
    </row>
    <row r="16" spans="2:30" x14ac:dyDescent="0.25">
      <c r="B16" s="92"/>
      <c r="C16" s="74"/>
      <c r="D16" s="74"/>
      <c r="E16" s="74"/>
      <c r="F16" s="74"/>
      <c r="G16" s="74"/>
      <c r="H16" s="74"/>
      <c r="I16" s="74"/>
      <c r="J16" s="74"/>
      <c r="K16" s="74"/>
      <c r="L16" s="704" t="s">
        <v>136</v>
      </c>
      <c r="M16" s="705"/>
      <c r="N16" s="717">
        <f>SUM(N15:O15)</f>
        <v>30</v>
      </c>
      <c r="O16" s="718"/>
      <c r="P16" s="719"/>
      <c r="Q16" s="74"/>
      <c r="R16" s="74"/>
      <c r="S16" s="74"/>
      <c r="T16" s="74"/>
      <c r="U16" s="74"/>
      <c r="V16" s="74"/>
      <c r="W16" s="74"/>
      <c r="X16" s="74"/>
      <c r="Y16" s="74"/>
      <c r="Z16" s="93"/>
    </row>
    <row r="17" spans="2:26" x14ac:dyDescent="0.25">
      <c r="B17" s="92"/>
      <c r="C17" s="74"/>
      <c r="D17" s="74"/>
      <c r="E17" s="74"/>
      <c r="F17" s="74"/>
      <c r="G17" s="74"/>
      <c r="H17" s="74"/>
      <c r="I17" s="74"/>
      <c r="J17" s="74"/>
      <c r="K17" s="74"/>
      <c r="L17" s="74"/>
      <c r="M17" s="74"/>
      <c r="N17" s="410">
        <f>N16</f>
        <v>30</v>
      </c>
      <c r="O17" s="74"/>
      <c r="P17" s="74"/>
      <c r="Q17" s="74"/>
      <c r="R17" s="74"/>
      <c r="S17" s="74"/>
      <c r="T17" s="74"/>
      <c r="U17" s="74"/>
      <c r="V17" s="74"/>
      <c r="W17" s="74"/>
      <c r="X17" s="74"/>
      <c r="Y17" s="74"/>
      <c r="Z17" s="93"/>
    </row>
    <row r="18" spans="2:26" x14ac:dyDescent="0.25">
      <c r="B18" s="92"/>
      <c r="C18" s="74"/>
      <c r="D18" s="74"/>
      <c r="E18" s="74"/>
      <c r="F18" s="74"/>
      <c r="G18" s="74"/>
      <c r="H18" s="74"/>
      <c r="I18" s="74"/>
      <c r="J18" s="74"/>
      <c r="K18" s="74"/>
      <c r="L18" s="74"/>
      <c r="M18" s="74"/>
      <c r="N18" s="74"/>
      <c r="O18" s="74"/>
      <c r="P18" s="74"/>
      <c r="Q18" s="74"/>
      <c r="R18" s="74"/>
      <c r="S18" s="74"/>
      <c r="T18" s="74"/>
      <c r="U18" s="74"/>
      <c r="V18" s="74"/>
      <c r="W18" s="74"/>
      <c r="X18" s="74"/>
      <c r="Y18" s="74"/>
      <c r="Z18" s="93"/>
    </row>
    <row r="19" spans="2:26" x14ac:dyDescent="0.25">
      <c r="B19" s="92"/>
      <c r="C19" s="74"/>
      <c r="D19" s="74"/>
      <c r="E19" s="74"/>
      <c r="F19" s="74"/>
      <c r="G19" s="74"/>
      <c r="H19" s="74"/>
      <c r="I19" s="74"/>
      <c r="J19" s="74"/>
      <c r="K19" s="74"/>
      <c r="L19" s="74"/>
      <c r="M19" s="74"/>
      <c r="N19" s="74"/>
      <c r="O19" s="74"/>
      <c r="P19" s="74"/>
      <c r="Q19" s="74"/>
      <c r="R19" s="74"/>
      <c r="S19" s="74"/>
      <c r="T19" s="74"/>
      <c r="U19" s="74"/>
      <c r="V19" s="74"/>
      <c r="W19" s="74"/>
      <c r="X19" s="74"/>
      <c r="Y19" s="74"/>
      <c r="Z19" s="93"/>
    </row>
    <row r="20" spans="2:26" x14ac:dyDescent="0.25">
      <c r="B20" s="92"/>
      <c r="C20" s="74"/>
      <c r="D20" s="74"/>
      <c r="E20" s="74"/>
      <c r="F20" s="74"/>
      <c r="G20" s="74"/>
      <c r="H20" s="74"/>
      <c r="I20" s="74"/>
      <c r="J20" s="74"/>
      <c r="K20" s="74"/>
      <c r="L20" s="74"/>
      <c r="M20" s="26"/>
      <c r="N20" s="74"/>
      <c r="O20" s="74"/>
      <c r="P20" s="74"/>
      <c r="Q20" s="74"/>
      <c r="R20" s="74"/>
      <c r="S20" s="74"/>
      <c r="T20" s="74"/>
      <c r="U20" s="74"/>
      <c r="V20" s="74"/>
      <c r="W20" s="74"/>
      <c r="X20" s="74"/>
      <c r="Y20" s="74"/>
      <c r="Z20" s="93"/>
    </row>
    <row r="21" spans="2:26" x14ac:dyDescent="0.25">
      <c r="B21" s="92"/>
      <c r="C21" s="74"/>
      <c r="D21" s="74"/>
      <c r="E21" s="74"/>
      <c r="F21" s="74"/>
      <c r="G21" s="74"/>
      <c r="H21" s="74"/>
      <c r="I21" s="74"/>
      <c r="J21" s="74"/>
      <c r="K21" s="74"/>
      <c r="L21" s="74"/>
      <c r="M21" s="74"/>
      <c r="N21" s="74"/>
      <c r="O21" s="27"/>
      <c r="P21" s="74"/>
      <c r="Q21" s="74"/>
      <c r="R21" s="74"/>
      <c r="S21" s="74"/>
      <c r="T21" s="74"/>
      <c r="U21" s="74"/>
      <c r="V21" s="74"/>
      <c r="W21" s="74"/>
      <c r="X21" s="74"/>
      <c r="Y21" s="74"/>
      <c r="Z21" s="93"/>
    </row>
    <row r="22" spans="2:26" x14ac:dyDescent="0.25">
      <c r="B22" s="92"/>
      <c r="C22" s="74"/>
      <c r="D22" s="74"/>
      <c r="E22" s="74"/>
      <c r="F22" s="74"/>
      <c r="G22" s="74"/>
      <c r="H22" s="74"/>
      <c r="I22" s="74"/>
      <c r="J22" s="74"/>
      <c r="K22" s="74"/>
      <c r="L22" s="74"/>
      <c r="M22" s="74"/>
      <c r="N22" s="74"/>
      <c r="O22" s="74"/>
      <c r="P22" s="74"/>
      <c r="Q22" s="74"/>
      <c r="R22" s="74"/>
      <c r="S22" s="74"/>
      <c r="T22" s="74"/>
      <c r="U22" s="74"/>
      <c r="V22" s="74"/>
      <c r="W22" s="74"/>
      <c r="X22" s="74"/>
      <c r="Y22" s="74"/>
      <c r="Z22" s="93"/>
    </row>
    <row r="23" spans="2:26" x14ac:dyDescent="0.25">
      <c r="B23" s="92"/>
      <c r="C23" s="74"/>
      <c r="D23" s="74"/>
      <c r="E23" s="74"/>
      <c r="F23" s="74"/>
      <c r="G23" s="74"/>
      <c r="H23" s="74"/>
      <c r="I23" s="74"/>
      <c r="J23" s="74"/>
      <c r="K23" s="74"/>
      <c r="L23" s="74"/>
      <c r="M23" s="74"/>
      <c r="N23" s="74"/>
      <c r="O23" s="74"/>
      <c r="P23" s="74"/>
      <c r="Q23" s="74"/>
      <c r="R23" s="74"/>
      <c r="S23" s="74"/>
      <c r="T23" s="74"/>
      <c r="U23" s="74"/>
      <c r="V23" s="74"/>
      <c r="W23" s="74"/>
      <c r="X23" s="74"/>
      <c r="Y23" s="74"/>
      <c r="Z23" s="93"/>
    </row>
    <row r="24" spans="2:26" x14ac:dyDescent="0.25">
      <c r="B24" s="92"/>
      <c r="C24" s="74"/>
      <c r="D24" s="74"/>
      <c r="E24" s="74"/>
      <c r="F24" s="23"/>
      <c r="G24" s="74"/>
      <c r="H24" s="74"/>
      <c r="I24" s="74"/>
      <c r="J24" s="74"/>
      <c r="K24" s="74"/>
      <c r="L24" s="74"/>
      <c r="M24" s="74"/>
      <c r="N24" s="74"/>
      <c r="O24" s="74"/>
      <c r="P24" s="74"/>
      <c r="Q24" s="74"/>
      <c r="R24" s="74"/>
      <c r="S24" s="74"/>
      <c r="T24" s="74"/>
      <c r="U24" s="74"/>
      <c r="V24" s="74"/>
      <c r="W24" s="74"/>
      <c r="X24" s="74"/>
      <c r="Y24" s="74"/>
      <c r="Z24" s="93"/>
    </row>
    <row r="25" spans="2:26" x14ac:dyDescent="0.25">
      <c r="B25" s="92"/>
      <c r="C25" s="74"/>
      <c r="D25" s="74"/>
      <c r="E25" s="74"/>
      <c r="F25" s="24"/>
      <c r="G25" s="25"/>
      <c r="H25" s="74"/>
      <c r="I25" s="23"/>
      <c r="J25" s="74"/>
      <c r="K25" s="74"/>
      <c r="L25" s="74"/>
      <c r="M25" s="74"/>
      <c r="N25" s="74"/>
      <c r="O25" s="74"/>
      <c r="P25" s="74"/>
      <c r="Q25" s="74"/>
      <c r="R25" s="74"/>
      <c r="S25" s="74"/>
      <c r="T25" s="74"/>
      <c r="U25" s="74"/>
      <c r="V25" s="74"/>
      <c r="W25" s="74"/>
      <c r="X25" s="74"/>
      <c r="Y25" s="74"/>
      <c r="Z25" s="93"/>
    </row>
    <row r="26" spans="2:26" x14ac:dyDescent="0.25">
      <c r="B26" s="92"/>
      <c r="C26" s="74"/>
      <c r="D26" s="74"/>
      <c r="E26" s="74"/>
      <c r="F26" s="24"/>
      <c r="G26" s="25"/>
      <c r="H26" s="74"/>
      <c r="I26" s="24"/>
      <c r="J26" s="74"/>
      <c r="K26" s="74"/>
      <c r="L26" s="74"/>
      <c r="M26" s="74"/>
      <c r="N26" s="74"/>
      <c r="O26" s="74"/>
      <c r="P26" s="74"/>
      <c r="Q26" s="74"/>
      <c r="R26" s="74"/>
      <c r="S26" s="74"/>
      <c r="T26" s="74"/>
      <c r="U26" s="74"/>
      <c r="V26" s="74"/>
      <c r="W26" s="74"/>
      <c r="X26" s="74"/>
      <c r="Y26" s="74"/>
      <c r="Z26" s="93"/>
    </row>
    <row r="27" spans="2:26" x14ac:dyDescent="0.25">
      <c r="B27" s="92"/>
      <c r="C27" s="74"/>
      <c r="D27" s="74"/>
      <c r="E27" s="74"/>
      <c r="F27" s="24"/>
      <c r="G27" s="25"/>
      <c r="H27" s="74"/>
      <c r="I27" s="24"/>
      <c r="J27" s="74"/>
      <c r="K27" s="74"/>
      <c r="L27" s="13"/>
      <c r="M27" s="13"/>
      <c r="N27" s="14"/>
      <c r="O27" s="14"/>
      <c r="P27" s="74"/>
      <c r="Q27" s="74"/>
      <c r="R27" s="74"/>
      <c r="S27" s="74"/>
      <c r="T27" s="74"/>
      <c r="U27" s="74"/>
      <c r="V27" s="74"/>
      <c r="W27" s="74"/>
      <c r="X27" s="74"/>
      <c r="Y27" s="74"/>
      <c r="Z27" s="93"/>
    </row>
    <row r="28" spans="2:26" ht="51" x14ac:dyDescent="0.25">
      <c r="B28" s="92"/>
      <c r="C28" s="74"/>
      <c r="D28" s="74"/>
      <c r="E28" s="74"/>
      <c r="F28" s="24"/>
      <c r="G28" s="25"/>
      <c r="H28" s="74"/>
      <c r="I28" s="24"/>
      <c r="J28" s="74"/>
      <c r="K28" s="74"/>
      <c r="L28" s="14"/>
      <c r="M28" s="15"/>
      <c r="N28" s="115" t="s">
        <v>151</v>
      </c>
      <c r="O28" s="115" t="s">
        <v>130</v>
      </c>
      <c r="P28" s="115" t="s">
        <v>443</v>
      </c>
      <c r="Q28" s="74"/>
      <c r="R28" s="74"/>
      <c r="S28" s="74"/>
      <c r="T28" s="74"/>
      <c r="U28" s="74"/>
      <c r="V28" s="74"/>
      <c r="W28" s="74"/>
      <c r="X28" s="74"/>
      <c r="Y28" s="74"/>
      <c r="Z28" s="93"/>
    </row>
    <row r="29" spans="2:26" x14ac:dyDescent="0.25">
      <c r="B29" s="92"/>
      <c r="C29" s="74"/>
      <c r="D29" s="74"/>
      <c r="E29" s="74"/>
      <c r="F29" s="24"/>
      <c r="G29" s="25"/>
      <c r="H29" s="74"/>
      <c r="I29" s="24"/>
      <c r="J29" s="74"/>
      <c r="K29" s="17"/>
      <c r="L29" s="681" t="s">
        <v>276</v>
      </c>
      <c r="M29" s="699"/>
      <c r="N29" s="124">
        <v>10</v>
      </c>
      <c r="O29" s="236">
        <v>10</v>
      </c>
      <c r="P29" s="288">
        <v>10</v>
      </c>
      <c r="Q29" s="74"/>
      <c r="R29" s="74"/>
      <c r="S29" s="74"/>
      <c r="T29" s="74"/>
      <c r="U29" s="74"/>
      <c r="V29" s="74"/>
      <c r="W29" s="74"/>
      <c r="X29" s="74"/>
      <c r="Y29" s="74"/>
      <c r="Z29" s="93"/>
    </row>
    <row r="30" spans="2:26" x14ac:dyDescent="0.25">
      <c r="B30" s="92"/>
      <c r="C30" s="74"/>
      <c r="D30" s="74"/>
      <c r="E30" s="74"/>
      <c r="F30" s="24"/>
      <c r="G30" s="74"/>
      <c r="H30" s="74"/>
      <c r="I30" s="24"/>
      <c r="J30" s="74"/>
      <c r="K30" s="74"/>
      <c r="L30" s="683" t="s">
        <v>140</v>
      </c>
      <c r="M30" s="689"/>
      <c r="N30" s="134">
        <v>20</v>
      </c>
      <c r="O30" s="237">
        <v>20</v>
      </c>
      <c r="P30" s="289">
        <v>20</v>
      </c>
      <c r="Q30" s="74"/>
      <c r="R30" s="74"/>
      <c r="S30" s="74"/>
      <c r="T30" s="74"/>
      <c r="U30" s="74"/>
      <c r="V30" s="74"/>
      <c r="W30" s="74"/>
      <c r="X30" s="74"/>
      <c r="Y30" s="74"/>
      <c r="Z30" s="93"/>
    </row>
    <row r="31" spans="2:26" x14ac:dyDescent="0.25">
      <c r="B31" s="92"/>
      <c r="C31" s="74"/>
      <c r="D31" s="74"/>
      <c r="E31" s="74"/>
      <c r="F31" s="74"/>
      <c r="G31" s="74"/>
      <c r="H31" s="74"/>
      <c r="I31" s="24"/>
      <c r="J31" s="74"/>
      <c r="K31" s="74"/>
      <c r="L31" s="683" t="s">
        <v>277</v>
      </c>
      <c r="M31" s="678"/>
      <c r="N31" s="86">
        <v>30</v>
      </c>
      <c r="O31" s="237">
        <v>30</v>
      </c>
      <c r="P31" s="289">
        <v>30</v>
      </c>
      <c r="Q31" s="74"/>
      <c r="R31" s="74"/>
      <c r="S31" s="74"/>
      <c r="T31" s="74"/>
      <c r="U31" s="74"/>
      <c r="V31" s="74"/>
      <c r="W31" s="74"/>
      <c r="X31" s="74"/>
      <c r="Y31" s="74"/>
      <c r="Z31" s="93"/>
    </row>
    <row r="32" spans="2:26" x14ac:dyDescent="0.25">
      <c r="B32" s="92"/>
      <c r="C32" s="74"/>
      <c r="D32" s="74"/>
      <c r="E32" s="74"/>
      <c r="F32" s="74"/>
      <c r="G32" s="74"/>
      <c r="H32" s="74"/>
      <c r="I32" s="74"/>
      <c r="J32" s="74"/>
      <c r="K32" s="74"/>
      <c r="L32" s="683" t="s">
        <v>278</v>
      </c>
      <c r="M32" s="678"/>
      <c r="N32" s="86">
        <v>40</v>
      </c>
      <c r="O32" s="238">
        <v>40</v>
      </c>
      <c r="P32" s="289">
        <v>40</v>
      </c>
      <c r="Q32" s="74"/>
      <c r="R32" s="74"/>
      <c r="S32" s="74"/>
      <c r="T32" s="74"/>
      <c r="U32" s="74"/>
      <c r="V32" s="74"/>
      <c r="W32" s="74"/>
      <c r="X32" s="74"/>
      <c r="Y32" s="74"/>
      <c r="Z32" s="93"/>
    </row>
    <row r="33" spans="2:26" x14ac:dyDescent="0.25">
      <c r="B33" s="92"/>
      <c r="C33" s="74"/>
      <c r="D33" s="74"/>
      <c r="E33" s="74"/>
      <c r="F33" s="74"/>
      <c r="G33" s="74"/>
      <c r="H33" s="74"/>
      <c r="I33" s="74"/>
      <c r="J33" s="74"/>
      <c r="K33" s="74"/>
      <c r="L33" s="683" t="s">
        <v>279</v>
      </c>
      <c r="M33" s="678"/>
      <c r="N33" s="86">
        <v>50</v>
      </c>
      <c r="O33" s="238">
        <v>50</v>
      </c>
      <c r="P33" s="289">
        <v>50</v>
      </c>
      <c r="Q33" s="74"/>
      <c r="R33" s="74"/>
      <c r="S33" s="74"/>
      <c r="T33" s="74"/>
      <c r="U33" s="74"/>
      <c r="V33" s="74"/>
      <c r="W33" s="74"/>
      <c r="X33" s="74"/>
      <c r="Y33" s="74"/>
      <c r="Z33" s="93"/>
    </row>
    <row r="34" spans="2:26" x14ac:dyDescent="0.25">
      <c r="B34" s="92"/>
      <c r="C34" s="74"/>
      <c r="D34" s="74"/>
      <c r="E34" s="74"/>
      <c r="F34" s="74"/>
      <c r="G34" s="74"/>
      <c r="H34" s="74"/>
      <c r="I34" s="74"/>
      <c r="J34" s="74"/>
      <c r="K34" s="74"/>
      <c r="L34" s="706" t="s">
        <v>51</v>
      </c>
      <c r="M34" s="707"/>
      <c r="N34" s="285">
        <f>SUM(N29:N33)</f>
        <v>150</v>
      </c>
      <c r="O34" s="286">
        <f>SUM(O29:O33)</f>
        <v>150</v>
      </c>
      <c r="P34" s="287">
        <f>SUM(P29:P33)</f>
        <v>150</v>
      </c>
      <c r="Q34" s="74"/>
      <c r="R34" s="74"/>
      <c r="S34" s="74"/>
      <c r="T34" s="74"/>
      <c r="U34" s="74"/>
      <c r="V34" s="74"/>
      <c r="W34" s="74"/>
      <c r="X34" s="74"/>
      <c r="Y34" s="74"/>
      <c r="Z34" s="93"/>
    </row>
    <row r="35" spans="2:26" x14ac:dyDescent="0.25">
      <c r="B35" s="92"/>
      <c r="C35" s="74"/>
      <c r="D35" s="74"/>
      <c r="E35" s="74"/>
      <c r="F35" s="74"/>
      <c r="G35" s="74"/>
      <c r="H35" s="74"/>
      <c r="I35" s="74"/>
      <c r="J35" s="74"/>
      <c r="K35" s="74"/>
      <c r="L35" s="704" t="s">
        <v>280</v>
      </c>
      <c r="M35" s="705"/>
      <c r="N35" s="714">
        <f>SUM(N34:O34)</f>
        <v>300</v>
      </c>
      <c r="O35" s="715"/>
      <c r="P35" s="716"/>
      <c r="Q35" s="74"/>
      <c r="R35" s="74"/>
      <c r="S35" s="74"/>
      <c r="T35" s="74"/>
      <c r="U35" s="74"/>
      <c r="V35" s="74"/>
      <c r="W35" s="74"/>
      <c r="X35" s="74"/>
      <c r="Y35" s="74"/>
      <c r="Z35" s="93"/>
    </row>
    <row r="36" spans="2:26" x14ac:dyDescent="0.25">
      <c r="B36" s="92"/>
      <c r="C36" s="74"/>
      <c r="D36" s="74"/>
      <c r="E36" s="74"/>
      <c r="F36" s="74"/>
      <c r="G36" s="74"/>
      <c r="H36" s="74"/>
      <c r="I36" s="74"/>
      <c r="J36" s="74"/>
      <c r="K36" s="74"/>
      <c r="L36" s="74"/>
      <c r="M36" s="74"/>
      <c r="N36" s="419">
        <f>N35</f>
        <v>300</v>
      </c>
      <c r="O36" s="74"/>
      <c r="P36" s="74"/>
      <c r="Q36" s="74"/>
      <c r="R36" s="74"/>
      <c r="S36" s="74"/>
      <c r="T36" s="74"/>
      <c r="U36" s="74"/>
      <c r="V36" s="74"/>
      <c r="W36" s="74"/>
      <c r="X36" s="74"/>
      <c r="Y36" s="74"/>
      <c r="Z36" s="93"/>
    </row>
    <row r="37" spans="2:26" x14ac:dyDescent="0.25">
      <c r="B37" s="92"/>
      <c r="C37" s="74"/>
      <c r="D37" s="74"/>
      <c r="E37" s="74"/>
      <c r="F37" s="74"/>
      <c r="G37" s="74"/>
      <c r="H37" s="74"/>
      <c r="I37" s="74"/>
      <c r="J37" s="74"/>
      <c r="K37" s="74"/>
      <c r="L37" s="74"/>
      <c r="M37" s="74"/>
      <c r="N37" s="74"/>
      <c r="O37" s="74"/>
      <c r="P37" s="74"/>
      <c r="Q37" s="74"/>
      <c r="R37" s="74"/>
      <c r="S37" s="74"/>
      <c r="T37" s="74"/>
      <c r="U37" s="74"/>
      <c r="V37" s="74"/>
      <c r="W37" s="74"/>
      <c r="X37" s="74"/>
      <c r="Y37" s="74"/>
      <c r="Z37" s="93"/>
    </row>
    <row r="38" spans="2:26" x14ac:dyDescent="0.25">
      <c r="B38" s="92"/>
      <c r="C38" s="74"/>
      <c r="D38" s="74"/>
      <c r="E38" s="74"/>
      <c r="F38" s="74"/>
      <c r="G38" s="74"/>
      <c r="H38" s="74"/>
      <c r="I38" s="74"/>
      <c r="J38" s="74"/>
      <c r="K38" s="74"/>
      <c r="L38" s="74"/>
      <c r="M38" s="74"/>
      <c r="N38" s="74"/>
      <c r="O38" s="27"/>
      <c r="P38" s="74"/>
      <c r="Q38" s="74"/>
      <c r="R38" s="74"/>
      <c r="S38" s="74"/>
      <c r="T38" s="74"/>
      <c r="U38" s="74"/>
      <c r="V38" s="74"/>
      <c r="W38" s="74"/>
      <c r="X38" s="74"/>
      <c r="Y38" s="74"/>
      <c r="Z38" s="93"/>
    </row>
    <row r="39" spans="2:26" x14ac:dyDescent="0.25">
      <c r="B39" s="92"/>
      <c r="C39" s="74"/>
      <c r="D39" s="74"/>
      <c r="E39" s="74"/>
      <c r="F39" s="74"/>
      <c r="G39" s="74"/>
      <c r="H39" s="74"/>
      <c r="I39" s="74"/>
      <c r="J39" s="74"/>
      <c r="K39" s="74"/>
      <c r="L39" s="74"/>
      <c r="M39" s="74"/>
      <c r="N39" s="74"/>
      <c r="O39" s="74"/>
      <c r="P39" s="74"/>
      <c r="Q39" s="74"/>
      <c r="R39" s="74"/>
      <c r="S39" s="74"/>
      <c r="T39" s="74"/>
      <c r="U39" s="74"/>
      <c r="V39" s="74"/>
      <c r="W39" s="74"/>
      <c r="X39" s="74"/>
      <c r="Y39" s="74"/>
      <c r="Z39" s="93"/>
    </row>
    <row r="40" spans="2:26" x14ac:dyDescent="0.25">
      <c r="B40" s="92"/>
      <c r="C40" s="74"/>
      <c r="D40" s="74"/>
      <c r="E40" s="74"/>
      <c r="F40" s="74"/>
      <c r="G40" s="74"/>
      <c r="H40" s="74"/>
      <c r="I40" s="74"/>
      <c r="J40" s="74"/>
      <c r="K40" s="74"/>
      <c r="L40" s="74"/>
      <c r="M40" s="74"/>
      <c r="N40" s="74"/>
      <c r="O40" s="74"/>
      <c r="P40" s="74"/>
      <c r="Q40" s="74"/>
      <c r="R40" s="74"/>
      <c r="S40" s="74"/>
      <c r="T40" s="74"/>
      <c r="U40" s="74"/>
      <c r="V40" s="74"/>
      <c r="W40" s="74"/>
      <c r="X40" s="74"/>
      <c r="Y40" s="74"/>
      <c r="Z40" s="93"/>
    </row>
    <row r="41" spans="2:26" ht="18.75" x14ac:dyDescent="0.25">
      <c r="B41" s="662" t="s">
        <v>369</v>
      </c>
      <c r="C41" s="663"/>
      <c r="D41" s="663"/>
      <c r="E41" s="663"/>
      <c r="F41" s="663"/>
      <c r="G41" s="663"/>
      <c r="H41" s="663"/>
      <c r="I41" s="663"/>
      <c r="J41" s="663"/>
      <c r="K41" s="663"/>
      <c r="L41" s="663"/>
      <c r="M41" s="663"/>
      <c r="N41" s="663"/>
      <c r="O41" s="663"/>
      <c r="P41" s="663"/>
      <c r="Q41" s="663"/>
      <c r="R41" s="663"/>
      <c r="S41" s="663"/>
      <c r="T41" s="663"/>
      <c r="U41" s="663"/>
      <c r="V41" s="663"/>
      <c r="W41" s="663"/>
      <c r="X41" s="663"/>
      <c r="Y41" s="663"/>
      <c r="Z41" s="664"/>
    </row>
    <row r="42" spans="2:26" x14ac:dyDescent="0.25">
      <c r="B42" s="92"/>
      <c r="C42" s="74"/>
      <c r="D42" s="74"/>
      <c r="E42" s="74"/>
      <c r="F42" s="74"/>
      <c r="G42" s="74"/>
      <c r="H42" s="74"/>
      <c r="I42" s="74"/>
      <c r="J42" s="74"/>
      <c r="K42" s="74"/>
      <c r="L42" s="74"/>
      <c r="M42" s="74"/>
      <c r="N42" s="74"/>
      <c r="O42" s="74"/>
      <c r="P42" s="74"/>
      <c r="Q42" s="74"/>
      <c r="R42" s="74"/>
      <c r="S42" s="74"/>
      <c r="T42" s="74"/>
      <c r="U42" s="74"/>
      <c r="V42" s="74"/>
      <c r="W42" s="74"/>
      <c r="X42" s="74"/>
      <c r="Y42" s="74"/>
      <c r="Z42" s="93"/>
    </row>
    <row r="43" spans="2:26" x14ac:dyDescent="0.25">
      <c r="B43" s="92"/>
      <c r="C43" s="74"/>
      <c r="D43" s="74"/>
      <c r="E43" s="4"/>
      <c r="F43" s="8">
        <v>37622</v>
      </c>
      <c r="G43" s="8">
        <v>37987</v>
      </c>
      <c r="H43" s="8">
        <v>38353</v>
      </c>
      <c r="I43" s="8">
        <v>38718</v>
      </c>
      <c r="J43" s="8">
        <v>39083</v>
      </c>
      <c r="K43" s="8">
        <v>39448</v>
      </c>
      <c r="L43" s="8">
        <v>39814</v>
      </c>
      <c r="M43" s="8">
        <v>40179</v>
      </c>
      <c r="N43" s="8">
        <v>40544</v>
      </c>
      <c r="O43" s="8">
        <v>40909</v>
      </c>
      <c r="P43" s="8">
        <v>41275</v>
      </c>
      <c r="Q43" s="8">
        <v>41640</v>
      </c>
      <c r="R43" s="8">
        <v>42005</v>
      </c>
      <c r="S43" s="8">
        <v>42370</v>
      </c>
      <c r="T43" s="8">
        <v>42736</v>
      </c>
      <c r="U43" s="8">
        <v>43101</v>
      </c>
      <c r="V43" s="8">
        <v>43282</v>
      </c>
      <c r="W43" s="355"/>
      <c r="X43" s="74"/>
      <c r="Y43" s="74"/>
      <c r="Z43" s="93"/>
    </row>
    <row r="44" spans="2:26" x14ac:dyDescent="0.25">
      <c r="B44" s="92"/>
      <c r="C44" s="74"/>
      <c r="D44" s="74"/>
      <c r="E44" s="4"/>
      <c r="F44" s="8">
        <v>37986</v>
      </c>
      <c r="G44" s="8">
        <v>38352</v>
      </c>
      <c r="H44" s="8">
        <v>38717</v>
      </c>
      <c r="I44" s="8">
        <v>39082</v>
      </c>
      <c r="J44" s="8">
        <v>39447</v>
      </c>
      <c r="K44" s="8">
        <v>39813</v>
      </c>
      <c r="L44" s="8">
        <v>40178</v>
      </c>
      <c r="M44" s="8">
        <v>40543</v>
      </c>
      <c r="N44" s="8">
        <v>40908</v>
      </c>
      <c r="O44" s="8">
        <v>41274</v>
      </c>
      <c r="P44" s="8">
        <v>41639</v>
      </c>
      <c r="Q44" s="8">
        <v>42004</v>
      </c>
      <c r="R44" s="8">
        <v>42369</v>
      </c>
      <c r="S44" s="8">
        <v>42735</v>
      </c>
      <c r="T44" s="8">
        <v>43100</v>
      </c>
      <c r="U44" s="8">
        <v>43281</v>
      </c>
      <c r="V44" s="8">
        <v>43556</v>
      </c>
      <c r="W44" s="355"/>
      <c r="X44" s="74"/>
      <c r="Y44" s="74"/>
      <c r="Z44" s="93"/>
    </row>
    <row r="45" spans="2:26" ht="45" x14ac:dyDescent="0.25">
      <c r="B45" s="92"/>
      <c r="C45" s="74"/>
      <c r="D45" s="74"/>
      <c r="E45" s="358"/>
      <c r="F45" s="106">
        <v>2003</v>
      </c>
      <c r="G45" s="106">
        <v>2004</v>
      </c>
      <c r="H45" s="106">
        <v>2005</v>
      </c>
      <c r="I45" s="106">
        <v>2006</v>
      </c>
      <c r="J45" s="106">
        <v>2007</v>
      </c>
      <c r="K45" s="106">
        <v>2008</v>
      </c>
      <c r="L45" s="106">
        <v>2009</v>
      </c>
      <c r="M45" s="106">
        <v>2010</v>
      </c>
      <c r="N45" s="106">
        <f>M45+1</f>
        <v>2011</v>
      </c>
      <c r="O45" s="106">
        <f>N45+1</f>
        <v>2012</v>
      </c>
      <c r="P45" s="106">
        <f>O45+1</f>
        <v>2013</v>
      </c>
      <c r="Q45" s="106">
        <f>P45+1</f>
        <v>2014</v>
      </c>
      <c r="R45" s="106">
        <f>Q45+1</f>
        <v>2015</v>
      </c>
      <c r="S45" s="106">
        <v>2016</v>
      </c>
      <c r="T45" s="106">
        <v>2017</v>
      </c>
      <c r="U45" s="114" t="s">
        <v>127</v>
      </c>
      <c r="V45" s="114" t="s">
        <v>283</v>
      </c>
      <c r="W45" s="112" t="s">
        <v>49</v>
      </c>
      <c r="X45" s="4"/>
      <c r="Y45" s="4"/>
      <c r="Z45" s="93"/>
    </row>
    <row r="46" spans="2:26" x14ac:dyDescent="0.25">
      <c r="B46" s="92"/>
      <c r="C46" s="74"/>
      <c r="D46" s="74"/>
      <c r="E46" s="359" t="s">
        <v>276</v>
      </c>
      <c r="F46" s="351">
        <v>1</v>
      </c>
      <c r="G46" s="351">
        <v>2</v>
      </c>
      <c r="H46" s="351">
        <v>3</v>
      </c>
      <c r="I46" s="351">
        <v>4</v>
      </c>
      <c r="J46" s="351">
        <v>5</v>
      </c>
      <c r="K46" s="351">
        <v>6</v>
      </c>
      <c r="L46" s="351">
        <v>7</v>
      </c>
      <c r="M46" s="79">
        <v>8</v>
      </c>
      <c r="N46" s="79">
        <v>9</v>
      </c>
      <c r="O46" s="79">
        <v>10</v>
      </c>
      <c r="P46" s="79">
        <v>11</v>
      </c>
      <c r="Q46" s="79">
        <v>12</v>
      </c>
      <c r="R46" s="79">
        <v>13</v>
      </c>
      <c r="S46" s="79">
        <v>14</v>
      </c>
      <c r="T46" s="79">
        <v>15</v>
      </c>
      <c r="U46" s="79">
        <v>16</v>
      </c>
      <c r="V46" s="210">
        <v>17</v>
      </c>
      <c r="W46" s="18">
        <f>SUM(F46:V46)</f>
        <v>153</v>
      </c>
      <c r="X46" s="11">
        <v>0</v>
      </c>
      <c r="Y46" s="11">
        <v>1000</v>
      </c>
      <c r="Z46" s="93"/>
    </row>
    <row r="47" spans="2:26" x14ac:dyDescent="0.25">
      <c r="B47" s="92"/>
      <c r="C47" s="74"/>
      <c r="D47" s="74"/>
      <c r="E47" s="360" t="s">
        <v>275</v>
      </c>
      <c r="F47" s="120">
        <v>10</v>
      </c>
      <c r="G47" s="120">
        <v>20</v>
      </c>
      <c r="H47" s="120">
        <v>30</v>
      </c>
      <c r="I47" s="120">
        <v>40</v>
      </c>
      <c r="J47" s="120">
        <v>50</v>
      </c>
      <c r="K47" s="120">
        <v>60</v>
      </c>
      <c r="L47" s="120">
        <v>70</v>
      </c>
      <c r="M47" s="120">
        <v>80</v>
      </c>
      <c r="N47" s="120">
        <v>90</v>
      </c>
      <c r="O47" s="120">
        <v>110</v>
      </c>
      <c r="P47" s="120">
        <v>110</v>
      </c>
      <c r="Q47" s="120">
        <v>120</v>
      </c>
      <c r="R47" s="120">
        <v>130</v>
      </c>
      <c r="S47" s="120">
        <v>140</v>
      </c>
      <c r="T47" s="120">
        <v>150</v>
      </c>
      <c r="U47" s="120">
        <v>160</v>
      </c>
      <c r="V47" s="120">
        <v>170</v>
      </c>
      <c r="W47" s="86">
        <f>SUM(F47:V47)</f>
        <v>1540</v>
      </c>
      <c r="X47" s="11">
        <v>0</v>
      </c>
      <c r="Y47" s="11">
        <v>1000</v>
      </c>
      <c r="Z47" s="93"/>
    </row>
    <row r="48" spans="2:26" x14ac:dyDescent="0.25">
      <c r="B48" s="92"/>
      <c r="C48" s="74"/>
      <c r="D48" s="74"/>
      <c r="E48" s="360" t="s">
        <v>140</v>
      </c>
      <c r="F48" s="351"/>
      <c r="G48" s="351"/>
      <c r="H48" s="351"/>
      <c r="I48" s="351"/>
      <c r="J48" s="351"/>
      <c r="K48" s="351"/>
      <c r="L48" s="351"/>
      <c r="M48" s="79"/>
      <c r="N48" s="79"/>
      <c r="O48" s="79"/>
      <c r="P48" s="79"/>
      <c r="Q48" s="79"/>
      <c r="R48" s="79"/>
      <c r="S48" s="79"/>
      <c r="T48" s="79"/>
      <c r="U48" s="79"/>
      <c r="V48" s="210"/>
      <c r="W48" s="20">
        <f t="shared" ref="W48:W55" si="0">SUM(F48:V48)</f>
        <v>0</v>
      </c>
      <c r="X48" s="11">
        <v>1000</v>
      </c>
      <c r="Y48" s="11">
        <v>10000</v>
      </c>
      <c r="Z48" s="93"/>
    </row>
    <row r="49" spans="2:29" x14ac:dyDescent="0.25">
      <c r="B49" s="92"/>
      <c r="C49" s="74"/>
      <c r="D49" s="74"/>
      <c r="E49" s="360" t="s">
        <v>275</v>
      </c>
      <c r="F49" s="120"/>
      <c r="G49" s="120"/>
      <c r="H49" s="120"/>
      <c r="I49" s="120"/>
      <c r="J49" s="120"/>
      <c r="K49" s="120"/>
      <c r="L49" s="120"/>
      <c r="M49" s="120"/>
      <c r="N49" s="120"/>
      <c r="O49" s="120"/>
      <c r="P49" s="120"/>
      <c r="Q49" s="120"/>
      <c r="R49" s="120"/>
      <c r="S49" s="120"/>
      <c r="T49" s="120"/>
      <c r="U49" s="120"/>
      <c r="V49" s="120"/>
      <c r="W49" s="86">
        <f>SUM(F49:V49)</f>
        <v>0</v>
      </c>
      <c r="X49" s="11">
        <v>1000</v>
      </c>
      <c r="Y49" s="11">
        <v>10000</v>
      </c>
      <c r="Z49" s="93"/>
    </row>
    <row r="50" spans="2:29" x14ac:dyDescent="0.25">
      <c r="B50" s="92"/>
      <c r="C50" s="74"/>
      <c r="D50" s="74"/>
      <c r="E50" s="360" t="s">
        <v>277</v>
      </c>
      <c r="F50" s="351"/>
      <c r="G50" s="351"/>
      <c r="H50" s="351"/>
      <c r="I50" s="351"/>
      <c r="J50" s="351"/>
      <c r="K50" s="351"/>
      <c r="L50" s="351"/>
      <c r="M50" s="79"/>
      <c r="N50" s="79"/>
      <c r="O50" s="79"/>
      <c r="P50" s="79"/>
      <c r="Q50" s="79"/>
      <c r="R50" s="79"/>
      <c r="S50" s="79"/>
      <c r="T50" s="79"/>
      <c r="U50" s="79"/>
      <c r="V50" s="210"/>
      <c r="W50" s="20">
        <f t="shared" si="0"/>
        <v>0</v>
      </c>
      <c r="X50" s="11">
        <v>10000</v>
      </c>
      <c r="Y50" s="11">
        <v>50000</v>
      </c>
      <c r="Z50" s="93"/>
    </row>
    <row r="51" spans="2:29" x14ac:dyDescent="0.25">
      <c r="B51" s="92"/>
      <c r="C51" s="74"/>
      <c r="D51" s="74"/>
      <c r="E51" s="360" t="s">
        <v>275</v>
      </c>
      <c r="F51" s="120"/>
      <c r="G51" s="120"/>
      <c r="H51" s="120"/>
      <c r="I51" s="120"/>
      <c r="J51" s="120"/>
      <c r="K51" s="120"/>
      <c r="L51" s="120"/>
      <c r="M51" s="120"/>
      <c r="N51" s="120"/>
      <c r="O51" s="120"/>
      <c r="P51" s="120"/>
      <c r="Q51" s="120"/>
      <c r="R51" s="120"/>
      <c r="S51" s="120"/>
      <c r="T51" s="120"/>
      <c r="U51" s="120"/>
      <c r="V51" s="120"/>
      <c r="W51" s="86">
        <f t="shared" si="0"/>
        <v>0</v>
      </c>
      <c r="X51" s="11">
        <v>10000</v>
      </c>
      <c r="Y51" s="11">
        <v>50000</v>
      </c>
      <c r="Z51" s="93"/>
    </row>
    <row r="52" spans="2:29" x14ac:dyDescent="0.25">
      <c r="B52" s="92"/>
      <c r="C52" s="74"/>
      <c r="D52" s="74"/>
      <c r="E52" s="360" t="s">
        <v>278</v>
      </c>
      <c r="F52" s="351"/>
      <c r="G52" s="351"/>
      <c r="H52" s="351"/>
      <c r="I52" s="351"/>
      <c r="J52" s="351"/>
      <c r="K52" s="351"/>
      <c r="L52" s="351"/>
      <c r="M52" s="79"/>
      <c r="N52" s="79"/>
      <c r="O52" s="79"/>
      <c r="P52" s="79"/>
      <c r="Q52" s="79"/>
      <c r="R52" s="79"/>
      <c r="S52" s="79"/>
      <c r="T52" s="79"/>
      <c r="U52" s="79"/>
      <c r="V52" s="210"/>
      <c r="W52" s="20">
        <f t="shared" si="0"/>
        <v>0</v>
      </c>
      <c r="X52" s="11">
        <v>50000</v>
      </c>
      <c r="Y52" s="11">
        <v>100000</v>
      </c>
      <c r="Z52" s="93"/>
      <c r="AC52" s="2" t="s">
        <v>126</v>
      </c>
    </row>
    <row r="53" spans="2:29" x14ac:dyDescent="0.25">
      <c r="B53" s="92"/>
      <c r="C53" s="74"/>
      <c r="D53" s="74"/>
      <c r="E53" s="360" t="s">
        <v>275</v>
      </c>
      <c r="F53" s="120"/>
      <c r="G53" s="120"/>
      <c r="H53" s="120"/>
      <c r="I53" s="120"/>
      <c r="J53" s="120"/>
      <c r="K53" s="120"/>
      <c r="L53" s="120"/>
      <c r="M53" s="120"/>
      <c r="N53" s="120"/>
      <c r="O53" s="120"/>
      <c r="P53" s="120"/>
      <c r="Q53" s="120"/>
      <c r="R53" s="120"/>
      <c r="S53" s="120"/>
      <c r="T53" s="120"/>
      <c r="U53" s="120"/>
      <c r="V53" s="120"/>
      <c r="W53" s="86">
        <f t="shared" si="0"/>
        <v>0</v>
      </c>
      <c r="X53" s="11">
        <v>50000</v>
      </c>
      <c r="Y53" s="11">
        <v>100000</v>
      </c>
      <c r="Z53" s="93"/>
    </row>
    <row r="54" spans="2:29" x14ac:dyDescent="0.25">
      <c r="B54" s="92"/>
      <c r="C54" s="74"/>
      <c r="D54" s="74"/>
      <c r="E54" s="360" t="s">
        <v>281</v>
      </c>
      <c r="F54" s="351"/>
      <c r="G54" s="351"/>
      <c r="H54" s="351"/>
      <c r="I54" s="351"/>
      <c r="J54" s="351"/>
      <c r="K54" s="351"/>
      <c r="L54" s="351"/>
      <c r="M54" s="351"/>
      <c r="N54" s="351"/>
      <c r="O54" s="351"/>
      <c r="P54" s="351"/>
      <c r="Q54" s="351"/>
      <c r="R54" s="351"/>
      <c r="S54" s="351"/>
      <c r="T54" s="351"/>
      <c r="U54" s="351"/>
      <c r="V54" s="351"/>
      <c r="W54" s="20">
        <f t="shared" si="0"/>
        <v>0</v>
      </c>
      <c r="X54" s="11">
        <v>100000</v>
      </c>
      <c r="Y54" s="11">
        <v>500000</v>
      </c>
      <c r="Z54" s="93"/>
    </row>
    <row r="55" spans="2:29" x14ac:dyDescent="0.25">
      <c r="B55" s="92"/>
      <c r="C55" s="74"/>
      <c r="D55" s="74"/>
      <c r="E55" s="360" t="s">
        <v>275</v>
      </c>
      <c r="F55" s="120"/>
      <c r="G55" s="120"/>
      <c r="H55" s="120"/>
      <c r="I55" s="120"/>
      <c r="J55" s="120"/>
      <c r="K55" s="120"/>
      <c r="L55" s="120"/>
      <c r="M55" s="120"/>
      <c r="N55" s="120"/>
      <c r="O55" s="120"/>
      <c r="P55" s="120"/>
      <c r="Q55" s="120"/>
      <c r="R55" s="120"/>
      <c r="S55" s="120"/>
      <c r="T55" s="120"/>
      <c r="U55" s="120"/>
      <c r="V55" s="120"/>
      <c r="W55" s="86">
        <f t="shared" si="0"/>
        <v>0</v>
      </c>
      <c r="X55" s="11">
        <v>100000</v>
      </c>
      <c r="Y55" s="11">
        <v>500000</v>
      </c>
      <c r="Z55" s="93"/>
    </row>
    <row r="56" spans="2:29" x14ac:dyDescent="0.25">
      <c r="B56" s="92"/>
      <c r="C56" s="74"/>
      <c r="D56" s="74"/>
      <c r="E56" s="356" t="s">
        <v>48</v>
      </c>
      <c r="F56" s="159">
        <f>SUM(F46,F48,F50,F52,F54)</f>
        <v>1</v>
      </c>
      <c r="G56" s="159">
        <f t="shared" ref="G56:V56" si="1">SUM(G46,G48,G50,G52,G54)</f>
        <v>2</v>
      </c>
      <c r="H56" s="159">
        <f t="shared" si="1"/>
        <v>3</v>
      </c>
      <c r="I56" s="159">
        <f t="shared" si="1"/>
        <v>4</v>
      </c>
      <c r="J56" s="159">
        <f t="shared" si="1"/>
        <v>5</v>
      </c>
      <c r="K56" s="159">
        <f t="shared" si="1"/>
        <v>6</v>
      </c>
      <c r="L56" s="159">
        <f t="shared" si="1"/>
        <v>7</v>
      </c>
      <c r="M56" s="159">
        <f t="shared" si="1"/>
        <v>8</v>
      </c>
      <c r="N56" s="159">
        <f t="shared" si="1"/>
        <v>9</v>
      </c>
      <c r="O56" s="159">
        <f t="shared" si="1"/>
        <v>10</v>
      </c>
      <c r="P56" s="159">
        <f t="shared" si="1"/>
        <v>11</v>
      </c>
      <c r="Q56" s="159">
        <f t="shared" si="1"/>
        <v>12</v>
      </c>
      <c r="R56" s="159">
        <f t="shared" si="1"/>
        <v>13</v>
      </c>
      <c r="S56" s="159">
        <f t="shared" si="1"/>
        <v>14</v>
      </c>
      <c r="T56" s="159">
        <f t="shared" si="1"/>
        <v>15</v>
      </c>
      <c r="U56" s="159">
        <f t="shared" si="1"/>
        <v>16</v>
      </c>
      <c r="V56" s="159">
        <f t="shared" si="1"/>
        <v>17</v>
      </c>
      <c r="W56" s="362">
        <f>SUM(F56:V56)</f>
        <v>153</v>
      </c>
      <c r="X56" s="40"/>
      <c r="Y56" s="40"/>
      <c r="Z56" s="93"/>
    </row>
    <row r="57" spans="2:29" x14ac:dyDescent="0.25">
      <c r="B57" s="92"/>
      <c r="C57" s="74"/>
      <c r="D57" s="74"/>
      <c r="E57" s="357" t="s">
        <v>282</v>
      </c>
      <c r="F57" s="135">
        <f>SUM(F47,F49,F51,F53,F55)</f>
        <v>10</v>
      </c>
      <c r="G57" s="135">
        <f t="shared" ref="G57:V57" si="2">SUM(G47,G49,G51,G53,G55)</f>
        <v>20</v>
      </c>
      <c r="H57" s="135">
        <f t="shared" si="2"/>
        <v>30</v>
      </c>
      <c r="I57" s="135">
        <f t="shared" si="2"/>
        <v>40</v>
      </c>
      <c r="J57" s="135">
        <f t="shared" si="2"/>
        <v>50</v>
      </c>
      <c r="K57" s="135">
        <f t="shared" si="2"/>
        <v>60</v>
      </c>
      <c r="L57" s="135">
        <f t="shared" si="2"/>
        <v>70</v>
      </c>
      <c r="M57" s="135">
        <f t="shared" si="2"/>
        <v>80</v>
      </c>
      <c r="N57" s="135">
        <f t="shared" si="2"/>
        <v>90</v>
      </c>
      <c r="O57" s="135">
        <f t="shared" si="2"/>
        <v>110</v>
      </c>
      <c r="P57" s="135">
        <f t="shared" si="2"/>
        <v>110</v>
      </c>
      <c r="Q57" s="135">
        <f t="shared" si="2"/>
        <v>120</v>
      </c>
      <c r="R57" s="135">
        <f t="shared" si="2"/>
        <v>130</v>
      </c>
      <c r="S57" s="135">
        <f t="shared" si="2"/>
        <v>140</v>
      </c>
      <c r="T57" s="135">
        <f t="shared" si="2"/>
        <v>150</v>
      </c>
      <c r="U57" s="135">
        <f t="shared" si="2"/>
        <v>160</v>
      </c>
      <c r="V57" s="135">
        <f t="shared" si="2"/>
        <v>170</v>
      </c>
      <c r="W57" s="123">
        <f>SUM(F57:V57)</f>
        <v>1540</v>
      </c>
      <c r="X57" s="40"/>
      <c r="Y57" s="40"/>
      <c r="Z57" s="93"/>
    </row>
    <row r="58" spans="2:29" x14ac:dyDescent="0.25">
      <c r="B58" s="92"/>
      <c r="C58" s="74"/>
      <c r="D58" s="74"/>
      <c r="E58" s="74"/>
      <c r="F58" s="74"/>
      <c r="G58" s="74"/>
      <c r="H58" s="74"/>
      <c r="I58" s="74"/>
      <c r="J58" s="74"/>
      <c r="K58" s="74"/>
      <c r="L58" s="74"/>
      <c r="M58" s="74"/>
      <c r="N58" s="74"/>
      <c r="O58" s="74"/>
      <c r="P58" s="74"/>
      <c r="Q58" s="74"/>
      <c r="R58" s="74"/>
      <c r="S58" s="74"/>
      <c r="T58" s="74"/>
      <c r="U58" s="74"/>
      <c r="V58" s="74"/>
      <c r="W58" s="74"/>
      <c r="X58" s="74"/>
      <c r="Y58" s="74"/>
      <c r="Z58" s="93"/>
    </row>
    <row r="59" spans="2:29" x14ac:dyDescent="0.25">
      <c r="B59" s="92"/>
      <c r="C59" s="74"/>
      <c r="D59" s="74"/>
      <c r="E59" s="74"/>
      <c r="F59" s="74"/>
      <c r="G59" s="74"/>
      <c r="H59" s="74"/>
      <c r="I59" s="74"/>
      <c r="J59" s="74"/>
      <c r="K59" s="74"/>
      <c r="L59" s="74"/>
      <c r="M59" s="74"/>
      <c r="N59" s="74"/>
      <c r="O59" s="74"/>
      <c r="P59" s="74"/>
      <c r="Q59" s="74"/>
      <c r="R59" s="74"/>
      <c r="S59" s="74"/>
      <c r="T59" s="74"/>
      <c r="U59" s="74"/>
      <c r="V59" s="74"/>
      <c r="W59" s="74"/>
      <c r="X59" s="74"/>
      <c r="Y59" s="74"/>
      <c r="Z59" s="93"/>
    </row>
    <row r="60" spans="2:29" x14ac:dyDescent="0.25">
      <c r="B60" s="92"/>
      <c r="C60" s="74"/>
      <c r="D60" s="74"/>
      <c r="E60" s="74"/>
      <c r="F60" s="74"/>
      <c r="G60" s="74"/>
      <c r="H60" s="74"/>
      <c r="I60" s="74"/>
      <c r="J60" s="74"/>
      <c r="K60" s="74"/>
      <c r="L60" s="74"/>
      <c r="M60" s="74"/>
      <c r="N60" s="74"/>
      <c r="O60" s="74"/>
      <c r="P60" s="74"/>
      <c r="Q60" s="74"/>
      <c r="R60" s="74"/>
      <c r="S60" s="74"/>
      <c r="T60" s="74"/>
      <c r="U60" s="74"/>
      <c r="V60" s="74"/>
      <c r="W60" s="74"/>
      <c r="X60" s="74"/>
      <c r="Y60" s="74"/>
      <c r="Z60" s="93"/>
    </row>
    <row r="61" spans="2:29" x14ac:dyDescent="0.25">
      <c r="B61" s="92"/>
      <c r="C61" s="74"/>
      <c r="D61" s="74"/>
      <c r="E61" s="74"/>
      <c r="F61" s="74"/>
      <c r="G61" s="74"/>
      <c r="H61" s="74"/>
      <c r="I61" s="74"/>
      <c r="J61" s="74"/>
      <c r="K61" s="74"/>
      <c r="L61" s="74"/>
      <c r="M61" s="74"/>
      <c r="N61" s="74"/>
      <c r="O61" s="74"/>
      <c r="P61" s="74"/>
      <c r="Q61" s="74"/>
      <c r="R61" s="74"/>
      <c r="S61" s="74"/>
      <c r="T61" s="74"/>
      <c r="U61" s="74"/>
      <c r="V61" s="74"/>
      <c r="W61" s="74"/>
      <c r="X61" s="74"/>
      <c r="Y61" s="74"/>
      <c r="Z61" s="93"/>
    </row>
    <row r="62" spans="2:29" x14ac:dyDescent="0.25">
      <c r="B62" s="92"/>
      <c r="C62" s="74"/>
      <c r="D62" s="74"/>
      <c r="E62" s="74"/>
      <c r="F62" s="74"/>
      <c r="G62" s="74"/>
      <c r="H62" s="74"/>
      <c r="I62" s="74"/>
      <c r="J62" s="74"/>
      <c r="K62" s="74"/>
      <c r="L62" s="74"/>
      <c r="M62" s="74"/>
      <c r="N62" s="74"/>
      <c r="O62" s="74"/>
      <c r="P62" s="74"/>
      <c r="Q62" s="74"/>
      <c r="R62" s="74"/>
      <c r="S62" s="74"/>
      <c r="T62" s="74"/>
      <c r="U62" s="74"/>
      <c r="V62" s="74"/>
      <c r="W62" s="74"/>
      <c r="X62" s="74"/>
      <c r="Y62" s="74"/>
      <c r="Z62" s="93"/>
    </row>
    <row r="63" spans="2:29" x14ac:dyDescent="0.25">
      <c r="B63" s="92"/>
      <c r="C63" s="74"/>
      <c r="D63" s="74"/>
      <c r="E63" s="74"/>
      <c r="F63" s="74"/>
      <c r="G63" s="74"/>
      <c r="H63" s="74"/>
      <c r="I63" s="74"/>
      <c r="J63" s="74"/>
      <c r="K63" s="74"/>
      <c r="L63" s="74"/>
      <c r="M63" s="74"/>
      <c r="N63" s="74"/>
      <c r="O63" s="74"/>
      <c r="P63" s="74"/>
      <c r="Q63" s="74"/>
      <c r="R63" s="74"/>
      <c r="S63" s="74"/>
      <c r="T63" s="74"/>
      <c r="U63" s="74"/>
      <c r="V63" s="74"/>
      <c r="W63" s="74"/>
      <c r="X63" s="74"/>
      <c r="Y63" s="74"/>
      <c r="Z63" s="93"/>
    </row>
    <row r="64" spans="2:29" x14ac:dyDescent="0.25">
      <c r="B64" s="92"/>
      <c r="C64" s="74"/>
      <c r="D64" s="74"/>
      <c r="E64" s="74"/>
      <c r="F64" s="74"/>
      <c r="G64" s="74"/>
      <c r="H64" s="74"/>
      <c r="I64" s="74"/>
      <c r="J64" s="74"/>
      <c r="K64" s="74"/>
      <c r="L64" s="74"/>
      <c r="M64" s="74"/>
      <c r="N64" s="74"/>
      <c r="O64" s="74"/>
      <c r="P64" s="74"/>
      <c r="Q64" s="74"/>
      <c r="R64" s="74"/>
      <c r="S64" s="74"/>
      <c r="T64" s="74"/>
      <c r="U64" s="74"/>
      <c r="V64" s="74"/>
      <c r="W64" s="74"/>
      <c r="X64" s="74"/>
      <c r="Y64" s="74"/>
      <c r="Z64" s="93"/>
    </row>
    <row r="65" spans="2:26" x14ac:dyDescent="0.25">
      <c r="B65" s="92"/>
      <c r="C65" s="74"/>
      <c r="D65" s="74"/>
      <c r="E65" s="74"/>
      <c r="F65" s="74"/>
      <c r="G65" s="74"/>
      <c r="H65" s="74"/>
      <c r="I65" s="74"/>
      <c r="J65" s="74"/>
      <c r="K65" s="74"/>
      <c r="L65" s="74"/>
      <c r="M65" s="74"/>
      <c r="N65" s="74"/>
      <c r="O65" s="74"/>
      <c r="P65" s="74"/>
      <c r="Q65" s="74"/>
      <c r="R65" s="74"/>
      <c r="S65" s="74"/>
      <c r="T65" s="74"/>
      <c r="U65" s="74"/>
      <c r="V65" s="74"/>
      <c r="W65" s="74"/>
      <c r="X65" s="74"/>
      <c r="Y65" s="74"/>
      <c r="Z65" s="93"/>
    </row>
    <row r="66" spans="2:26" x14ac:dyDescent="0.25">
      <c r="B66" s="92"/>
      <c r="C66" s="74"/>
      <c r="D66" s="74"/>
      <c r="E66" s="74"/>
      <c r="F66" s="74"/>
      <c r="G66" s="74"/>
      <c r="H66" s="74"/>
      <c r="I66" s="74"/>
      <c r="J66" s="74"/>
      <c r="K66" s="74"/>
      <c r="L66" s="74"/>
      <c r="M66" s="74"/>
      <c r="N66" s="74"/>
      <c r="O66" s="74"/>
      <c r="P66" s="74"/>
      <c r="Q66" s="74"/>
      <c r="R66" s="74"/>
      <c r="S66" s="74"/>
      <c r="T66" s="74"/>
      <c r="U66" s="74"/>
      <c r="V66" s="74"/>
      <c r="W66" s="74"/>
      <c r="X66" s="74"/>
      <c r="Y66" s="74"/>
      <c r="Z66" s="93"/>
    </row>
    <row r="67" spans="2:26" x14ac:dyDescent="0.25">
      <c r="B67" s="92"/>
      <c r="C67" s="74"/>
      <c r="D67" s="74"/>
      <c r="E67" s="74"/>
      <c r="F67" s="74"/>
      <c r="G67" s="74"/>
      <c r="H67" s="74"/>
      <c r="I67" s="74"/>
      <c r="J67" s="74"/>
      <c r="K67" s="74"/>
      <c r="L67" s="74"/>
      <c r="M67" s="74"/>
      <c r="N67" s="74"/>
      <c r="O67" s="74"/>
      <c r="P67" s="74"/>
      <c r="Q67" s="74"/>
      <c r="R67" s="74"/>
      <c r="S67" s="74"/>
      <c r="T67" s="74"/>
      <c r="U67" s="74"/>
      <c r="V67" s="74"/>
      <c r="W67" s="74"/>
      <c r="X67" s="74"/>
      <c r="Y67" s="74"/>
      <c r="Z67" s="93"/>
    </row>
    <row r="68" spans="2:26" x14ac:dyDescent="0.25">
      <c r="B68" s="92"/>
      <c r="C68" s="74"/>
      <c r="D68" s="74"/>
      <c r="E68" s="74"/>
      <c r="F68" s="74"/>
      <c r="G68" s="74"/>
      <c r="H68" s="74"/>
      <c r="I68" s="74"/>
      <c r="J68" s="74"/>
      <c r="K68" s="74"/>
      <c r="L68" s="74"/>
      <c r="M68" s="74"/>
      <c r="N68" s="74"/>
      <c r="O68" s="74"/>
      <c r="P68" s="74"/>
      <c r="Q68" s="74"/>
      <c r="R68" s="74"/>
      <c r="S68" s="74"/>
      <c r="T68" s="74"/>
      <c r="U68" s="74"/>
      <c r="V68" s="74"/>
      <c r="W68" s="74"/>
      <c r="X68" s="74"/>
      <c r="Y68" s="74"/>
      <c r="Z68" s="93"/>
    </row>
    <row r="69" spans="2:26" x14ac:dyDescent="0.25">
      <c r="B69" s="92"/>
      <c r="C69" s="74"/>
      <c r="D69" s="74"/>
      <c r="E69" s="74"/>
      <c r="F69" s="74"/>
      <c r="G69" s="74"/>
      <c r="H69" s="74"/>
      <c r="I69" s="74"/>
      <c r="J69" s="74"/>
      <c r="K69" s="74"/>
      <c r="L69" s="74"/>
      <c r="M69" s="74"/>
      <c r="N69" s="74"/>
      <c r="O69" s="74"/>
      <c r="P69" s="74"/>
      <c r="Q69" s="74"/>
      <c r="R69" s="74"/>
      <c r="S69" s="74"/>
      <c r="T69" s="74"/>
      <c r="U69" s="74"/>
      <c r="V69" s="74"/>
      <c r="W69" s="74"/>
      <c r="X69" s="74"/>
      <c r="Y69" s="74"/>
      <c r="Z69" s="93"/>
    </row>
    <row r="70" spans="2:26" x14ac:dyDescent="0.25">
      <c r="B70" s="92"/>
      <c r="C70" s="74"/>
      <c r="D70" s="74"/>
      <c r="E70" s="74"/>
      <c r="F70" s="74"/>
      <c r="G70" s="74"/>
      <c r="H70" s="74"/>
      <c r="I70" s="74"/>
      <c r="J70" s="74"/>
      <c r="K70" s="74"/>
      <c r="L70" s="74"/>
      <c r="M70" s="74"/>
      <c r="N70" s="74"/>
      <c r="O70" s="74"/>
      <c r="P70" s="74"/>
      <c r="Q70" s="74"/>
      <c r="R70" s="74"/>
      <c r="S70" s="74"/>
      <c r="T70" s="74"/>
      <c r="U70" s="74"/>
      <c r="V70" s="74"/>
      <c r="W70" s="74"/>
      <c r="X70" s="74"/>
      <c r="Y70" s="74"/>
      <c r="Z70" s="93"/>
    </row>
    <row r="71" spans="2:26" x14ac:dyDescent="0.25">
      <c r="B71" s="92"/>
      <c r="C71" s="74"/>
      <c r="D71" s="74"/>
      <c r="E71" s="74"/>
      <c r="F71" s="74"/>
      <c r="G71" s="74"/>
      <c r="H71" s="74"/>
      <c r="I71" s="74"/>
      <c r="J71" s="74"/>
      <c r="K71" s="74"/>
      <c r="L71" s="74"/>
      <c r="M71" s="74"/>
      <c r="N71" s="74"/>
      <c r="O71" s="74"/>
      <c r="P71" s="74"/>
      <c r="Q71" s="74"/>
      <c r="R71" s="74"/>
      <c r="S71" s="74"/>
      <c r="T71" s="74"/>
      <c r="U71" s="74"/>
      <c r="V71" s="74"/>
      <c r="W71" s="74"/>
      <c r="X71" s="74"/>
      <c r="Y71" s="74"/>
      <c r="Z71" s="93"/>
    </row>
    <row r="72" spans="2:26" x14ac:dyDescent="0.25">
      <c r="B72" s="92"/>
      <c r="C72" s="74"/>
      <c r="D72" s="74"/>
      <c r="E72" s="74"/>
      <c r="F72" s="74"/>
      <c r="G72" s="74"/>
      <c r="H72" s="74"/>
      <c r="I72" s="74"/>
      <c r="J72" s="74"/>
      <c r="K72" s="74"/>
      <c r="L72" s="74"/>
      <c r="M72" s="74"/>
      <c r="N72" s="74"/>
      <c r="O72" s="74"/>
      <c r="P72" s="74"/>
      <c r="Q72" s="74"/>
      <c r="R72" s="74"/>
      <c r="S72" s="74"/>
      <c r="T72" s="74"/>
      <c r="U72" s="74"/>
      <c r="V72" s="74"/>
      <c r="W72" s="74"/>
      <c r="X72" s="74"/>
      <c r="Y72" s="74"/>
      <c r="Z72" s="93"/>
    </row>
    <row r="73" spans="2:26" x14ac:dyDescent="0.25">
      <c r="B73" s="92"/>
      <c r="C73" s="74"/>
      <c r="D73" s="74"/>
      <c r="E73" s="74"/>
      <c r="F73" s="74"/>
      <c r="G73" s="74"/>
      <c r="H73" s="74"/>
      <c r="I73" s="74"/>
      <c r="J73" s="74"/>
      <c r="K73" s="74"/>
      <c r="L73" s="74"/>
      <c r="M73" s="74"/>
      <c r="N73" s="74"/>
      <c r="O73" s="74"/>
      <c r="P73" s="74"/>
      <c r="Q73" s="74"/>
      <c r="R73" s="74"/>
      <c r="S73" s="74"/>
      <c r="T73" s="74"/>
      <c r="U73" s="74"/>
      <c r="V73" s="74"/>
      <c r="W73" s="74"/>
      <c r="X73" s="74"/>
      <c r="Y73" s="74"/>
      <c r="Z73" s="93"/>
    </row>
    <row r="74" spans="2:26" x14ac:dyDescent="0.25">
      <c r="B74" s="92"/>
      <c r="C74" s="74"/>
      <c r="D74" s="74"/>
      <c r="E74" s="74"/>
      <c r="F74" s="74"/>
      <c r="G74" s="74"/>
      <c r="H74" s="74"/>
      <c r="I74" s="74"/>
      <c r="J74" s="74"/>
      <c r="K74" s="74"/>
      <c r="L74" s="74"/>
      <c r="M74" s="74"/>
      <c r="N74" s="74"/>
      <c r="O74" s="74"/>
      <c r="P74" s="74"/>
      <c r="Q74" s="74"/>
      <c r="R74" s="74"/>
      <c r="S74" s="74"/>
      <c r="T74" s="74"/>
      <c r="U74" s="74"/>
      <c r="V74" s="74"/>
      <c r="W74" s="74"/>
      <c r="X74" s="74"/>
      <c r="Y74" s="74"/>
      <c r="Z74" s="93"/>
    </row>
    <row r="75" spans="2:26" x14ac:dyDescent="0.25">
      <c r="B75" s="92"/>
      <c r="C75" s="74"/>
      <c r="D75" s="74"/>
      <c r="E75" s="74"/>
      <c r="F75" s="74"/>
      <c r="G75" s="74"/>
      <c r="H75" s="74"/>
      <c r="I75" s="74"/>
      <c r="J75" s="74"/>
      <c r="K75" s="74"/>
      <c r="L75" s="74"/>
      <c r="M75" s="74"/>
      <c r="N75" s="74"/>
      <c r="O75" s="74"/>
      <c r="P75" s="74"/>
      <c r="Q75" s="74"/>
      <c r="R75" s="74"/>
      <c r="S75" s="74"/>
      <c r="T75" s="74"/>
      <c r="U75" s="74"/>
      <c r="V75" s="74"/>
      <c r="W75" s="74"/>
      <c r="X75" s="74"/>
      <c r="Y75" s="74"/>
      <c r="Z75" s="93"/>
    </row>
    <row r="76" spans="2:26" x14ac:dyDescent="0.25">
      <c r="B76" s="92"/>
      <c r="C76" s="74"/>
      <c r="D76" s="74"/>
      <c r="E76" s="74"/>
      <c r="F76" s="74"/>
      <c r="G76" s="74"/>
      <c r="H76" s="74"/>
      <c r="I76" s="74"/>
      <c r="J76" s="74"/>
      <c r="K76" s="74"/>
      <c r="L76" s="74"/>
      <c r="M76" s="74"/>
      <c r="N76" s="74"/>
      <c r="O76" s="74"/>
      <c r="P76" s="74"/>
      <c r="Q76" s="74"/>
      <c r="R76" s="74"/>
      <c r="S76" s="74"/>
      <c r="T76" s="74"/>
      <c r="U76" s="74"/>
      <c r="V76" s="74"/>
      <c r="W76" s="74"/>
      <c r="X76" s="74"/>
      <c r="Y76" s="74"/>
      <c r="Z76" s="93"/>
    </row>
    <row r="77" spans="2:26" x14ac:dyDescent="0.25">
      <c r="B77" s="92"/>
      <c r="C77" s="74"/>
      <c r="D77" s="74"/>
      <c r="E77" s="74"/>
      <c r="F77" s="74"/>
      <c r="G77" s="74"/>
      <c r="H77" s="74"/>
      <c r="I77" s="74"/>
      <c r="J77" s="74"/>
      <c r="K77" s="74"/>
      <c r="L77" s="74"/>
      <c r="M77" s="74"/>
      <c r="N77" s="74"/>
      <c r="O77" s="74"/>
      <c r="P77" s="74"/>
      <c r="Q77" s="74"/>
      <c r="R77" s="74"/>
      <c r="S77" s="74"/>
      <c r="T77" s="74"/>
      <c r="U77" s="74"/>
      <c r="V77" s="74"/>
      <c r="W77" s="74"/>
      <c r="X77" s="74"/>
      <c r="Y77" s="74"/>
      <c r="Z77" s="93"/>
    </row>
    <row r="78" spans="2:26" x14ac:dyDescent="0.25">
      <c r="B78" s="92"/>
      <c r="C78" s="74"/>
      <c r="D78" s="74"/>
      <c r="E78" s="74"/>
      <c r="F78" s="74"/>
      <c r="G78" s="74"/>
      <c r="H78" s="74"/>
      <c r="I78" s="74"/>
      <c r="J78" s="74"/>
      <c r="K78" s="74"/>
      <c r="L78" s="74"/>
      <c r="M78" s="74"/>
      <c r="N78" s="74"/>
      <c r="O78" s="74"/>
      <c r="P78" s="74"/>
      <c r="Q78" s="74"/>
      <c r="R78" s="74"/>
      <c r="S78" s="74"/>
      <c r="T78" s="74"/>
      <c r="U78" s="74"/>
      <c r="V78" s="74"/>
      <c r="W78" s="74"/>
      <c r="X78" s="74"/>
      <c r="Y78" s="74"/>
      <c r="Z78" s="93"/>
    </row>
    <row r="79" spans="2:26" x14ac:dyDescent="0.25">
      <c r="B79" s="92"/>
      <c r="C79" s="74"/>
      <c r="D79" s="74"/>
      <c r="E79" s="74"/>
      <c r="F79" s="74"/>
      <c r="G79" s="74"/>
      <c r="H79" s="74"/>
      <c r="I79" s="74"/>
      <c r="J79" s="74"/>
      <c r="K79" s="74"/>
      <c r="L79" s="74"/>
      <c r="M79" s="74"/>
      <c r="N79" s="74"/>
      <c r="O79" s="74"/>
      <c r="P79" s="74"/>
      <c r="Q79" s="74"/>
      <c r="R79" s="74"/>
      <c r="S79" s="74"/>
      <c r="T79" s="74"/>
      <c r="U79" s="74"/>
      <c r="V79" s="74"/>
      <c r="W79" s="74"/>
      <c r="X79" s="74"/>
      <c r="Y79" s="74"/>
      <c r="Z79" s="93"/>
    </row>
    <row r="80" spans="2:26" x14ac:dyDescent="0.25">
      <c r="B80" s="92"/>
      <c r="C80" s="74"/>
      <c r="D80" s="74"/>
      <c r="E80" s="74"/>
      <c r="F80" s="74"/>
      <c r="G80" s="74"/>
      <c r="H80" s="74"/>
      <c r="I80" s="74"/>
      <c r="J80" s="74"/>
      <c r="K80" s="74"/>
      <c r="L80" s="74"/>
      <c r="M80" s="74"/>
      <c r="N80" s="74"/>
      <c r="O80" s="74"/>
      <c r="P80" s="74"/>
      <c r="Q80" s="74"/>
      <c r="R80" s="74"/>
      <c r="S80" s="74"/>
      <c r="T80" s="74"/>
      <c r="U80" s="74"/>
      <c r="V80" s="74"/>
      <c r="W80" s="74"/>
      <c r="X80" s="74"/>
      <c r="Y80" s="74"/>
      <c r="Z80" s="93"/>
    </row>
    <row r="81" spans="2:29" x14ac:dyDescent="0.25">
      <c r="B81" s="165" t="s">
        <v>112</v>
      </c>
      <c r="C81" s="74"/>
      <c r="D81" s="74"/>
      <c r="E81" s="74"/>
      <c r="F81" s="74"/>
      <c r="G81" s="74"/>
      <c r="H81" s="74"/>
      <c r="I81" s="74"/>
      <c r="J81" s="74"/>
      <c r="K81" s="74"/>
      <c r="L81" s="74"/>
      <c r="M81" s="74"/>
      <c r="N81" s="74"/>
      <c r="O81" s="74"/>
      <c r="P81" s="74"/>
      <c r="Q81" s="74"/>
      <c r="R81" s="74"/>
      <c r="S81" s="74"/>
      <c r="T81" s="74"/>
      <c r="U81" s="74"/>
      <c r="V81" s="74"/>
      <c r="W81" s="74"/>
      <c r="X81" s="74"/>
      <c r="Y81" s="74"/>
      <c r="Z81" s="93"/>
    </row>
    <row r="82" spans="2:29" ht="18.75" x14ac:dyDescent="0.25">
      <c r="B82" s="662" t="s">
        <v>370</v>
      </c>
      <c r="C82" s="663"/>
      <c r="D82" s="663"/>
      <c r="E82" s="663"/>
      <c r="F82" s="663"/>
      <c r="G82" s="663"/>
      <c r="H82" s="663"/>
      <c r="I82" s="663"/>
      <c r="J82" s="663"/>
      <c r="K82" s="663"/>
      <c r="L82" s="663"/>
      <c r="M82" s="663"/>
      <c r="N82" s="663"/>
      <c r="O82" s="663"/>
      <c r="P82" s="663"/>
      <c r="Q82" s="663"/>
      <c r="R82" s="663"/>
      <c r="S82" s="663"/>
      <c r="T82" s="663"/>
      <c r="U82" s="663"/>
      <c r="V82" s="663"/>
      <c r="W82" s="663"/>
      <c r="X82" s="663"/>
      <c r="Y82" s="663"/>
      <c r="Z82" s="664"/>
    </row>
    <row r="83" spans="2:29" x14ac:dyDescent="0.25">
      <c r="B83" s="166" t="s">
        <v>365</v>
      </c>
      <c r="C83" s="74"/>
      <c r="D83" s="74"/>
      <c r="E83" s="74"/>
      <c r="F83" s="74"/>
      <c r="G83" s="74"/>
      <c r="H83" s="74"/>
      <c r="I83" s="74"/>
      <c r="J83" s="74"/>
      <c r="K83" s="74"/>
      <c r="L83" s="74"/>
      <c r="M83" s="74"/>
      <c r="N83" s="74"/>
      <c r="O83" s="74"/>
      <c r="P83" s="74"/>
      <c r="Q83" s="74"/>
      <c r="R83" s="74"/>
      <c r="S83" s="74"/>
      <c r="T83" s="74"/>
      <c r="U83" s="74"/>
      <c r="V83" s="74"/>
      <c r="W83" s="74"/>
      <c r="X83" s="74"/>
      <c r="Y83" s="74"/>
      <c r="Z83" s="93"/>
    </row>
    <row r="84" spans="2:29" x14ac:dyDescent="0.25">
      <c r="B84" s="92" t="s">
        <v>139</v>
      </c>
      <c r="C84" s="74"/>
      <c r="D84" s="74"/>
      <c r="E84" s="74"/>
      <c r="F84" s="74"/>
      <c r="G84" s="74"/>
      <c r="H84" s="74"/>
      <c r="I84" s="74"/>
      <c r="J84" s="74"/>
      <c r="K84" s="74"/>
      <c r="L84" s="74"/>
      <c r="M84" s="74"/>
      <c r="N84" s="74"/>
      <c r="O84" s="74"/>
      <c r="P84" s="74"/>
      <c r="Q84" s="74"/>
      <c r="R84" s="74"/>
      <c r="S84" s="74"/>
      <c r="T84" s="74"/>
      <c r="U84" s="74"/>
      <c r="V84" s="74"/>
      <c r="W84" s="74"/>
      <c r="X84" s="74"/>
      <c r="Y84" s="74"/>
      <c r="Z84" s="93"/>
    </row>
    <row r="85" spans="2:29" x14ac:dyDescent="0.25">
      <c r="B85" s="92"/>
      <c r="C85" s="74"/>
      <c r="D85" s="74"/>
      <c r="E85" s="74"/>
      <c r="F85" s="74"/>
      <c r="G85" s="74"/>
      <c r="H85" s="74"/>
      <c r="I85" s="74"/>
      <c r="J85" s="74"/>
      <c r="K85" s="74"/>
      <c r="L85" s="74"/>
      <c r="M85" s="74"/>
      <c r="N85" s="74"/>
      <c r="O85" s="74"/>
      <c r="P85" s="74"/>
      <c r="Q85" s="74"/>
      <c r="R85" s="74"/>
      <c r="S85" s="74"/>
      <c r="T85" s="74"/>
      <c r="U85" s="74"/>
      <c r="V85" s="74"/>
      <c r="W85" s="74"/>
      <c r="X85" s="74"/>
      <c r="Y85" s="74"/>
      <c r="Z85" s="93"/>
    </row>
    <row r="86" spans="2:29" ht="18.75" x14ac:dyDescent="0.3">
      <c r="B86" s="92"/>
      <c r="C86" s="74"/>
      <c r="D86" s="74"/>
      <c r="E86" s="710" t="s">
        <v>137</v>
      </c>
      <c r="F86" s="711"/>
      <c r="G86" s="711"/>
      <c r="H86" s="711"/>
      <c r="I86" s="711"/>
      <c r="J86" s="74"/>
      <c r="K86" s="74"/>
      <c r="L86" s="74"/>
      <c r="M86" s="708" t="s">
        <v>138</v>
      </c>
      <c r="N86" s="709"/>
      <c r="O86" s="709"/>
      <c r="P86" s="709"/>
      <c r="Q86" s="709"/>
      <c r="R86" s="74"/>
      <c r="S86" s="74"/>
      <c r="T86" s="74"/>
      <c r="U86" s="710" t="s">
        <v>135</v>
      </c>
      <c r="V86" s="711"/>
      <c r="W86" s="711"/>
      <c r="X86" s="711"/>
      <c r="Y86" s="711"/>
      <c r="Z86" s="93"/>
      <c r="AB86" s="297"/>
      <c r="AC86" s="297"/>
    </row>
    <row r="87" spans="2:29" ht="30" x14ac:dyDescent="0.25">
      <c r="B87" s="92"/>
      <c r="C87" s="74"/>
      <c r="D87" s="74"/>
      <c r="E87" s="116" t="s">
        <v>8</v>
      </c>
      <c r="F87" s="114" t="s">
        <v>13</v>
      </c>
      <c r="G87" s="106" t="s">
        <v>11</v>
      </c>
      <c r="H87" s="114" t="s">
        <v>76</v>
      </c>
      <c r="I87" s="114" t="s">
        <v>249</v>
      </c>
      <c r="J87" s="74"/>
      <c r="K87" s="74"/>
      <c r="L87" s="74"/>
      <c r="M87" s="116" t="s">
        <v>8</v>
      </c>
      <c r="N87" s="114" t="s">
        <v>13</v>
      </c>
      <c r="O87" s="106" t="s">
        <v>11</v>
      </c>
      <c r="P87" s="114" t="s">
        <v>76</v>
      </c>
      <c r="Q87" s="106" t="s">
        <v>249</v>
      </c>
      <c r="R87" s="74"/>
      <c r="S87" s="74"/>
      <c r="T87" s="74"/>
      <c r="U87" s="116" t="s">
        <v>8</v>
      </c>
      <c r="V87" s="114" t="s">
        <v>13</v>
      </c>
      <c r="W87" s="106" t="s">
        <v>11</v>
      </c>
      <c r="X87" s="114" t="s">
        <v>76</v>
      </c>
      <c r="Y87" s="106" t="s">
        <v>249</v>
      </c>
      <c r="Z87" s="93"/>
      <c r="AB87" s="297"/>
      <c r="AC87" s="297"/>
    </row>
    <row r="88" spans="2:29" ht="21" customHeight="1" x14ac:dyDescent="0.25">
      <c r="B88" s="92"/>
      <c r="C88" s="722" t="s">
        <v>284</v>
      </c>
      <c r="D88" s="255" t="s">
        <v>48</v>
      </c>
      <c r="E88" s="290">
        <v>1</v>
      </c>
      <c r="F88" s="290">
        <v>2</v>
      </c>
      <c r="G88" s="290">
        <v>3</v>
      </c>
      <c r="H88" s="290">
        <v>4</v>
      </c>
      <c r="I88" s="290">
        <v>5</v>
      </c>
      <c r="J88" s="74"/>
      <c r="K88" s="722" t="s">
        <v>284</v>
      </c>
      <c r="L88" s="255" t="s">
        <v>48</v>
      </c>
      <c r="M88" s="290">
        <v>1</v>
      </c>
      <c r="N88" s="290">
        <v>2</v>
      </c>
      <c r="O88" s="290">
        <v>3</v>
      </c>
      <c r="P88" s="290">
        <v>4</v>
      </c>
      <c r="Q88" s="290">
        <v>5</v>
      </c>
      <c r="R88" s="74"/>
      <c r="S88" s="722" t="s">
        <v>284</v>
      </c>
      <c r="T88" s="255" t="s">
        <v>48</v>
      </c>
      <c r="U88" s="290">
        <v>1</v>
      </c>
      <c r="V88" s="290">
        <v>2</v>
      </c>
      <c r="W88" s="290">
        <v>3</v>
      </c>
      <c r="X88" s="290">
        <v>4</v>
      </c>
      <c r="Y88" s="290">
        <v>5</v>
      </c>
      <c r="Z88" s="93"/>
      <c r="AB88" s="297"/>
      <c r="AC88" s="297"/>
    </row>
    <row r="89" spans="2:29" ht="21" customHeight="1" x14ac:dyDescent="0.25">
      <c r="B89" s="92"/>
      <c r="C89" s="722"/>
      <c r="D89" s="256" t="s">
        <v>285</v>
      </c>
      <c r="E89" s="291">
        <v>10</v>
      </c>
      <c r="F89" s="291">
        <v>20</v>
      </c>
      <c r="G89" s="291">
        <v>30</v>
      </c>
      <c r="H89" s="291">
        <v>40</v>
      </c>
      <c r="I89" s="291">
        <v>50</v>
      </c>
      <c r="J89" s="74"/>
      <c r="K89" s="722"/>
      <c r="L89" s="256" t="s">
        <v>285</v>
      </c>
      <c r="M89" s="291">
        <v>10</v>
      </c>
      <c r="N89" s="291">
        <v>20</v>
      </c>
      <c r="O89" s="291">
        <v>30</v>
      </c>
      <c r="P89" s="291">
        <v>40</v>
      </c>
      <c r="Q89" s="291">
        <v>50</v>
      </c>
      <c r="R89" s="74"/>
      <c r="S89" s="722"/>
      <c r="T89" s="256" t="s">
        <v>285</v>
      </c>
      <c r="U89" s="291">
        <v>10</v>
      </c>
      <c r="V89" s="291">
        <v>20</v>
      </c>
      <c r="W89" s="291">
        <v>30</v>
      </c>
      <c r="X89" s="291">
        <v>40</v>
      </c>
      <c r="Y89" s="291">
        <v>50</v>
      </c>
      <c r="Z89" s="93"/>
      <c r="AB89" s="297"/>
      <c r="AC89" s="297"/>
    </row>
    <row r="90" spans="2:29" ht="21" customHeight="1" x14ac:dyDescent="0.25">
      <c r="B90" s="92"/>
      <c r="C90" s="722" t="s">
        <v>140</v>
      </c>
      <c r="D90" s="255" t="s">
        <v>48</v>
      </c>
      <c r="E90" s="290"/>
      <c r="F90" s="290"/>
      <c r="G90" s="290"/>
      <c r="H90" s="290"/>
      <c r="I90" s="290"/>
      <c r="J90" s="74"/>
      <c r="K90" s="722" t="s">
        <v>140</v>
      </c>
      <c r="L90" s="255" t="s">
        <v>48</v>
      </c>
      <c r="M90" s="290"/>
      <c r="N90" s="290"/>
      <c r="O90" s="290"/>
      <c r="P90" s="290"/>
      <c r="Q90" s="290"/>
      <c r="R90" s="74"/>
      <c r="S90" s="722" t="s">
        <v>140</v>
      </c>
      <c r="T90" s="255" t="s">
        <v>48</v>
      </c>
      <c r="U90" s="290"/>
      <c r="V90" s="290"/>
      <c r="W90" s="290"/>
      <c r="X90" s="290"/>
      <c r="Y90" s="290"/>
      <c r="Z90" s="93"/>
      <c r="AB90" s="297"/>
      <c r="AC90" s="297"/>
    </row>
    <row r="91" spans="2:29" ht="21" customHeight="1" x14ac:dyDescent="0.25">
      <c r="B91" s="92"/>
      <c r="C91" s="722"/>
      <c r="D91" s="199" t="s">
        <v>285</v>
      </c>
      <c r="E91" s="291"/>
      <c r="F91" s="291"/>
      <c r="G91" s="291"/>
      <c r="H91" s="291"/>
      <c r="I91" s="291"/>
      <c r="J91" s="74"/>
      <c r="K91" s="722"/>
      <c r="L91" s="199" t="s">
        <v>285</v>
      </c>
      <c r="M91" s="291"/>
      <c r="N91" s="291"/>
      <c r="O91" s="291"/>
      <c r="P91" s="291"/>
      <c r="Q91" s="291"/>
      <c r="R91" s="74"/>
      <c r="S91" s="722"/>
      <c r="T91" s="199" t="s">
        <v>285</v>
      </c>
      <c r="U91" s="291"/>
      <c r="V91" s="291"/>
      <c r="W91" s="291"/>
      <c r="X91" s="291"/>
      <c r="Y91" s="291"/>
      <c r="Z91" s="93"/>
      <c r="AB91" s="297"/>
      <c r="AC91" s="297"/>
    </row>
    <row r="92" spans="2:29" ht="19.5" customHeight="1" x14ac:dyDescent="0.25">
      <c r="B92" s="92"/>
      <c r="C92" s="723" t="s">
        <v>277</v>
      </c>
      <c r="D92" s="255" t="s">
        <v>48</v>
      </c>
      <c r="E92" s="290"/>
      <c r="F92" s="290"/>
      <c r="G92" s="290"/>
      <c r="H92" s="290"/>
      <c r="I92" s="290"/>
      <c r="J92" s="74"/>
      <c r="K92" s="723" t="s">
        <v>277</v>
      </c>
      <c r="L92" s="255" t="s">
        <v>48</v>
      </c>
      <c r="M92" s="290"/>
      <c r="N92" s="290"/>
      <c r="O92" s="290"/>
      <c r="P92" s="290"/>
      <c r="Q92" s="290"/>
      <c r="R92" s="74"/>
      <c r="S92" s="723" t="s">
        <v>277</v>
      </c>
      <c r="T92" s="255" t="s">
        <v>48</v>
      </c>
      <c r="U92" s="290"/>
      <c r="V92" s="290"/>
      <c r="W92" s="290"/>
      <c r="X92" s="290"/>
      <c r="Y92" s="290"/>
      <c r="Z92" s="93"/>
      <c r="AB92" s="297"/>
      <c r="AC92" s="297"/>
    </row>
    <row r="93" spans="2:29" ht="19.5" customHeight="1" x14ac:dyDescent="0.25">
      <c r="B93" s="92"/>
      <c r="C93" s="725"/>
      <c r="D93" s="199" t="s">
        <v>285</v>
      </c>
      <c r="E93" s="291"/>
      <c r="F93" s="291"/>
      <c r="G93" s="291"/>
      <c r="H93" s="291"/>
      <c r="I93" s="291"/>
      <c r="J93" s="74"/>
      <c r="K93" s="724"/>
      <c r="L93" s="199" t="s">
        <v>285</v>
      </c>
      <c r="M93" s="291"/>
      <c r="N93" s="291"/>
      <c r="O93" s="291"/>
      <c r="P93" s="291"/>
      <c r="Q93" s="291"/>
      <c r="R93" s="74"/>
      <c r="S93" s="724"/>
      <c r="T93" s="199" t="s">
        <v>285</v>
      </c>
      <c r="U93" s="291"/>
      <c r="V93" s="291"/>
      <c r="W93" s="291"/>
      <c r="X93" s="291"/>
      <c r="Y93" s="291"/>
      <c r="Z93" s="93"/>
      <c r="AB93" s="297"/>
      <c r="AC93" s="297"/>
    </row>
    <row r="94" spans="2:29" ht="19.5" customHeight="1" x14ac:dyDescent="0.25">
      <c r="B94" s="92"/>
      <c r="C94" s="720" t="s">
        <v>278</v>
      </c>
      <c r="D94" s="255" t="s">
        <v>48</v>
      </c>
      <c r="E94" s="363"/>
      <c r="F94" s="364"/>
      <c r="G94" s="364"/>
      <c r="H94" s="364"/>
      <c r="I94" s="364"/>
      <c r="J94" s="74"/>
      <c r="K94" s="720" t="s">
        <v>278</v>
      </c>
      <c r="L94" s="255" t="s">
        <v>48</v>
      </c>
      <c r="M94" s="290"/>
      <c r="N94" s="290"/>
      <c r="O94" s="290"/>
      <c r="P94" s="290"/>
      <c r="Q94" s="290"/>
      <c r="R94" s="74"/>
      <c r="S94" s="720" t="s">
        <v>278</v>
      </c>
      <c r="T94" s="255" t="s">
        <v>48</v>
      </c>
      <c r="U94" s="363"/>
      <c r="V94" s="364"/>
      <c r="W94" s="364"/>
      <c r="X94" s="364"/>
      <c r="Y94" s="364"/>
      <c r="Z94" s="93"/>
      <c r="AB94" s="297"/>
      <c r="AC94" s="297"/>
    </row>
    <row r="95" spans="2:29" ht="19.5" customHeight="1" x14ac:dyDescent="0.25">
      <c r="B95" s="92"/>
      <c r="C95" s="721"/>
      <c r="D95" s="199" t="s">
        <v>285</v>
      </c>
      <c r="E95" s="291"/>
      <c r="F95" s="291"/>
      <c r="G95" s="291"/>
      <c r="H95" s="291"/>
      <c r="I95" s="291"/>
      <c r="J95" s="74"/>
      <c r="K95" s="721"/>
      <c r="L95" s="199" t="s">
        <v>285</v>
      </c>
      <c r="M95" s="291"/>
      <c r="N95" s="291"/>
      <c r="O95" s="291"/>
      <c r="P95" s="291"/>
      <c r="Q95" s="291"/>
      <c r="R95" s="74"/>
      <c r="S95" s="721"/>
      <c r="T95" s="199" t="s">
        <v>285</v>
      </c>
      <c r="U95" s="291"/>
      <c r="V95" s="291"/>
      <c r="W95" s="291"/>
      <c r="X95" s="291"/>
      <c r="Y95" s="291"/>
      <c r="Z95" s="93"/>
      <c r="AB95" s="297"/>
      <c r="AC95" s="297"/>
    </row>
    <row r="96" spans="2:29" ht="19.5" customHeight="1" x14ac:dyDescent="0.25">
      <c r="B96" s="92"/>
      <c r="C96" s="720" t="s">
        <v>281</v>
      </c>
      <c r="D96" s="255" t="s">
        <v>48</v>
      </c>
      <c r="E96" s="363"/>
      <c r="F96" s="364"/>
      <c r="G96" s="364"/>
      <c r="H96" s="364"/>
      <c r="I96" s="364"/>
      <c r="J96" s="74"/>
      <c r="K96" s="720" t="s">
        <v>281</v>
      </c>
      <c r="L96" s="255" t="s">
        <v>48</v>
      </c>
      <c r="M96" s="290"/>
      <c r="N96" s="290"/>
      <c r="O96" s="290"/>
      <c r="P96" s="290"/>
      <c r="Q96" s="290"/>
      <c r="R96" s="74"/>
      <c r="S96" s="720" t="s">
        <v>281</v>
      </c>
      <c r="T96" s="255" t="s">
        <v>48</v>
      </c>
      <c r="U96" s="363"/>
      <c r="V96" s="364"/>
      <c r="W96" s="364"/>
      <c r="X96" s="364"/>
      <c r="Y96" s="364"/>
      <c r="Z96" s="93"/>
      <c r="AB96" s="297"/>
      <c r="AC96" s="297"/>
    </row>
    <row r="97" spans="2:29" ht="19.5" customHeight="1" x14ac:dyDescent="0.25">
      <c r="B97" s="92"/>
      <c r="C97" s="721"/>
      <c r="D97" s="199" t="s">
        <v>285</v>
      </c>
      <c r="E97" s="291"/>
      <c r="F97" s="291"/>
      <c r="G97" s="291"/>
      <c r="H97" s="291"/>
      <c r="I97" s="291"/>
      <c r="J97" s="74"/>
      <c r="K97" s="721"/>
      <c r="L97" s="199" t="s">
        <v>285</v>
      </c>
      <c r="M97" s="291"/>
      <c r="N97" s="291"/>
      <c r="O97" s="291"/>
      <c r="P97" s="291"/>
      <c r="Q97" s="291"/>
      <c r="R97" s="74"/>
      <c r="S97" s="721"/>
      <c r="T97" s="199" t="s">
        <v>285</v>
      </c>
      <c r="U97" s="291"/>
      <c r="V97" s="291"/>
      <c r="W97" s="291"/>
      <c r="X97" s="291"/>
      <c r="Y97" s="291"/>
      <c r="Z97" s="93"/>
      <c r="AB97" s="297"/>
      <c r="AC97" s="297"/>
    </row>
    <row r="98" spans="2:29" x14ac:dyDescent="0.25">
      <c r="B98" s="92"/>
      <c r="C98" s="74"/>
      <c r="D98" s="74"/>
      <c r="E98" s="74"/>
      <c r="F98" s="74"/>
      <c r="G98" s="74"/>
      <c r="H98" s="74"/>
      <c r="I98" s="74"/>
      <c r="J98" s="74"/>
      <c r="K98" s="74"/>
      <c r="L98" s="74"/>
      <c r="M98" s="74"/>
      <c r="N98" s="74"/>
      <c r="O98" s="74"/>
      <c r="P98" s="74"/>
      <c r="Q98" s="74"/>
      <c r="R98" s="74"/>
      <c r="S98" s="74"/>
      <c r="T98" s="74"/>
      <c r="U98" s="74"/>
      <c r="V98" s="74"/>
      <c r="W98" s="74"/>
      <c r="X98" s="74"/>
      <c r="Y98" s="74"/>
      <c r="Z98" s="93"/>
      <c r="AB98" s="297"/>
    </row>
    <row r="99" spans="2:29" x14ac:dyDescent="0.25">
      <c r="B99" s="92"/>
      <c r="C99" s="74"/>
      <c r="D99" s="74"/>
      <c r="E99" s="1"/>
      <c r="F99" s="1"/>
      <c r="G99" s="1"/>
      <c r="H99" s="74"/>
      <c r="I99" s="74"/>
      <c r="J99" s="74"/>
      <c r="K99" s="74"/>
      <c r="L99" s="74"/>
      <c r="M99" s="74"/>
      <c r="N99" s="74"/>
      <c r="O99" s="74"/>
      <c r="P99" s="74"/>
      <c r="Q99" s="74"/>
      <c r="R99" s="74"/>
      <c r="S99" s="74"/>
      <c r="T99" s="74"/>
      <c r="U99" s="74"/>
      <c r="V99" s="74"/>
      <c r="W99" s="74"/>
      <c r="X99" s="74"/>
      <c r="Y99" s="74"/>
      <c r="Z99" s="93"/>
      <c r="AA99" s="297"/>
      <c r="AB99" s="297"/>
    </row>
    <row r="100" spans="2:29" x14ac:dyDescent="0.25">
      <c r="B100" s="92"/>
      <c r="C100" s="74"/>
      <c r="D100" s="74"/>
      <c r="E100" s="298"/>
      <c r="F100" s="299"/>
      <c r="G100" s="299"/>
      <c r="H100" s="74"/>
      <c r="I100" s="74"/>
      <c r="J100" s="74"/>
      <c r="K100" s="74"/>
      <c r="L100" s="74"/>
      <c r="M100" s="74"/>
      <c r="N100" s="74"/>
      <c r="O100" s="74"/>
      <c r="P100" s="74"/>
      <c r="Q100" s="74"/>
      <c r="R100" s="74"/>
      <c r="S100" s="74"/>
      <c r="T100" s="74"/>
      <c r="U100" s="74"/>
      <c r="V100" s="74"/>
      <c r="W100" s="74"/>
      <c r="X100" s="74"/>
      <c r="Y100" s="74"/>
      <c r="Z100" s="93"/>
      <c r="AA100" s="297"/>
      <c r="AB100" s="297"/>
    </row>
    <row r="101" spans="2:29" x14ac:dyDescent="0.25">
      <c r="B101" s="92"/>
      <c r="C101" s="74"/>
      <c r="D101" s="74"/>
      <c r="E101" s="300"/>
      <c r="F101" s="299"/>
      <c r="G101" s="299"/>
      <c r="H101" s="74"/>
      <c r="I101" s="74"/>
      <c r="J101" s="74"/>
      <c r="K101" s="74"/>
      <c r="L101" s="74"/>
      <c r="M101" s="74"/>
      <c r="N101" s="74"/>
      <c r="O101" s="74"/>
      <c r="P101" s="74"/>
      <c r="Q101" s="74"/>
      <c r="R101" s="74"/>
      <c r="S101" s="74"/>
      <c r="T101" s="74"/>
      <c r="U101" s="74"/>
      <c r="V101" s="74"/>
      <c r="W101" s="74"/>
      <c r="X101" s="74"/>
      <c r="Y101" s="74"/>
      <c r="Z101" s="93"/>
      <c r="AA101" s="297"/>
      <c r="AB101" s="297"/>
    </row>
    <row r="102" spans="2:29" x14ac:dyDescent="0.25">
      <c r="B102" s="92"/>
      <c r="C102" s="74"/>
      <c r="D102" s="74"/>
      <c r="E102" s="300"/>
      <c r="F102" s="299"/>
      <c r="G102" s="299"/>
      <c r="H102" s="74"/>
      <c r="I102" s="74"/>
      <c r="J102" s="74"/>
      <c r="K102" s="74"/>
      <c r="L102" s="74"/>
      <c r="M102" s="74"/>
      <c r="N102" s="74"/>
      <c r="O102" s="74"/>
      <c r="P102" s="74"/>
      <c r="Q102" s="74"/>
      <c r="R102" s="74"/>
      <c r="S102" s="74"/>
      <c r="T102" s="74"/>
      <c r="U102" s="74"/>
      <c r="V102" s="74"/>
      <c r="W102" s="74"/>
      <c r="X102" s="74"/>
      <c r="Y102" s="74"/>
      <c r="Z102" s="93"/>
      <c r="AA102" s="297"/>
      <c r="AB102" s="297"/>
    </row>
    <row r="103" spans="2:29" x14ac:dyDescent="0.25">
      <c r="B103" s="92"/>
      <c r="C103" s="74"/>
      <c r="D103" s="74"/>
      <c r="E103" s="300"/>
      <c r="F103" s="299"/>
      <c r="G103" s="299"/>
      <c r="H103" s="74"/>
      <c r="I103" s="74"/>
      <c r="J103" s="74"/>
      <c r="K103" s="74"/>
      <c r="L103" s="74"/>
      <c r="M103" s="74"/>
      <c r="N103" s="74"/>
      <c r="O103" s="74"/>
      <c r="P103" s="74"/>
      <c r="Q103" s="74"/>
      <c r="R103" s="74"/>
      <c r="S103" s="74"/>
      <c r="T103" s="74"/>
      <c r="U103" s="74"/>
      <c r="V103" s="74"/>
      <c r="W103" s="74"/>
      <c r="X103" s="74"/>
      <c r="Y103" s="74"/>
      <c r="Z103" s="93"/>
      <c r="AA103" s="297"/>
      <c r="AB103" s="297"/>
      <c r="AC103" s="297"/>
    </row>
    <row r="104" spans="2:29" x14ac:dyDescent="0.25">
      <c r="B104" s="92"/>
      <c r="C104" s="74"/>
      <c r="D104" s="74"/>
      <c r="E104" s="300"/>
      <c r="F104" s="299"/>
      <c r="G104" s="299"/>
      <c r="H104" s="74"/>
      <c r="I104" s="74"/>
      <c r="J104" s="74"/>
      <c r="K104" s="74"/>
      <c r="L104" s="74"/>
      <c r="M104" s="74"/>
      <c r="N104" s="74"/>
      <c r="O104" s="74"/>
      <c r="P104" s="74"/>
      <c r="Q104" s="74"/>
      <c r="R104" s="74"/>
      <c r="S104" s="74"/>
      <c r="T104" s="74"/>
      <c r="U104" s="74"/>
      <c r="V104" s="74"/>
      <c r="W104" s="74"/>
      <c r="X104" s="74"/>
      <c r="Y104" s="74"/>
      <c r="Z104" s="93"/>
      <c r="AA104" s="297"/>
      <c r="AB104" s="297"/>
    </row>
    <row r="105" spans="2:29" x14ac:dyDescent="0.25">
      <c r="B105" s="92"/>
      <c r="C105" s="74"/>
      <c r="D105" s="74"/>
      <c r="E105" s="474" t="s">
        <v>350</v>
      </c>
      <c r="F105" s="299"/>
      <c r="G105" s="299"/>
      <c r="H105" s="74"/>
      <c r="I105" s="74"/>
      <c r="J105" s="74"/>
      <c r="K105" s="74"/>
      <c r="L105" s="74"/>
      <c r="M105" s="74"/>
      <c r="N105" s="74"/>
      <c r="O105" s="74"/>
      <c r="P105" s="74"/>
      <c r="Q105" s="74"/>
      <c r="R105" s="74"/>
      <c r="S105" s="74"/>
      <c r="T105" s="74"/>
      <c r="U105" s="74"/>
      <c r="V105" s="74"/>
      <c r="W105" s="74"/>
      <c r="X105" s="74"/>
      <c r="Y105" s="74"/>
      <c r="Z105" s="93"/>
      <c r="AA105" s="297"/>
      <c r="AB105" s="297"/>
    </row>
    <row r="106" spans="2:29" x14ac:dyDescent="0.25">
      <c r="B106" s="92"/>
      <c r="C106" s="74"/>
      <c r="D106" s="74"/>
      <c r="E106" s="300"/>
      <c r="F106" s="299"/>
      <c r="G106" s="299"/>
      <c r="H106" s="74"/>
      <c r="I106" s="74"/>
      <c r="J106" s="74"/>
      <c r="K106" s="74"/>
      <c r="L106" s="74"/>
      <c r="M106" s="74"/>
      <c r="N106" s="74"/>
      <c r="O106" s="74"/>
      <c r="P106" s="74"/>
      <c r="Q106" s="74"/>
      <c r="R106" s="74"/>
      <c r="S106" s="74"/>
      <c r="T106" s="74"/>
      <c r="U106" s="74"/>
      <c r="V106" s="74"/>
      <c r="W106" s="74"/>
      <c r="X106" s="74"/>
      <c r="Y106" s="74"/>
      <c r="Z106" s="93"/>
      <c r="AA106" s="297"/>
      <c r="AB106" s="297"/>
    </row>
    <row r="107" spans="2:29" x14ac:dyDescent="0.25">
      <c r="B107" s="92"/>
      <c r="C107" s="74"/>
      <c r="D107" s="74"/>
      <c r="E107" s="300"/>
      <c r="F107" s="299"/>
      <c r="G107" s="299"/>
      <c r="H107" s="74"/>
      <c r="I107" s="74"/>
      <c r="J107" s="74"/>
      <c r="K107" s="74"/>
      <c r="L107" s="74"/>
      <c r="M107" s="74"/>
      <c r="N107" s="74"/>
      <c r="O107" s="74"/>
      <c r="P107" s="74"/>
      <c r="Q107" s="74"/>
      <c r="R107" s="74"/>
      <c r="S107" s="74"/>
      <c r="T107" s="74"/>
      <c r="U107" s="74"/>
      <c r="V107" s="74"/>
      <c r="W107" s="74"/>
      <c r="X107" s="74"/>
      <c r="Y107" s="74"/>
      <c r="Z107" s="93"/>
      <c r="AA107" s="297"/>
      <c r="AB107" s="297"/>
    </row>
    <row r="108" spans="2:29" x14ac:dyDescent="0.25">
      <c r="B108" s="92"/>
      <c r="C108" s="74"/>
      <c r="D108" s="74"/>
      <c r="E108" s="300"/>
      <c r="F108" s="299"/>
      <c r="G108" s="299"/>
      <c r="H108" s="74"/>
      <c r="I108" s="74"/>
      <c r="J108" s="74"/>
      <c r="K108" s="74"/>
      <c r="L108" s="74"/>
      <c r="M108" s="74"/>
      <c r="N108" s="74"/>
      <c r="O108" s="74"/>
      <c r="P108" s="74"/>
      <c r="Q108" s="74"/>
      <c r="R108" s="74"/>
      <c r="S108" s="74"/>
      <c r="T108" s="74"/>
      <c r="U108" s="74"/>
      <c r="V108" s="74"/>
      <c r="W108" s="74"/>
      <c r="X108" s="74"/>
      <c r="Y108" s="74"/>
      <c r="Z108" s="93"/>
      <c r="AA108" s="297"/>
      <c r="AB108" s="297"/>
    </row>
    <row r="109" spans="2:29" x14ac:dyDescent="0.25">
      <c r="B109" s="92"/>
      <c r="C109" s="74"/>
      <c r="D109" s="74"/>
      <c r="E109" s="300"/>
      <c r="F109" s="299"/>
      <c r="G109" s="299"/>
      <c r="H109" s="74"/>
      <c r="I109" s="74"/>
      <c r="J109" s="74"/>
      <c r="K109" s="74"/>
      <c r="L109" s="74"/>
      <c r="M109" s="74"/>
      <c r="N109" s="74"/>
      <c r="O109" s="74"/>
      <c r="P109" s="74"/>
      <c r="Q109" s="74"/>
      <c r="R109" s="74"/>
      <c r="S109" s="74"/>
      <c r="T109" s="74"/>
      <c r="U109" s="74"/>
      <c r="V109" s="74"/>
      <c r="W109" s="74"/>
      <c r="X109" s="74"/>
      <c r="Y109" s="74"/>
      <c r="Z109" s="93"/>
      <c r="AA109" s="297"/>
      <c r="AB109" s="297"/>
    </row>
    <row r="110" spans="2:29" x14ac:dyDescent="0.25">
      <c r="B110" s="92"/>
      <c r="C110" s="74"/>
      <c r="D110" s="74"/>
      <c r="E110" s="298"/>
      <c r="F110" s="299"/>
      <c r="G110" s="299"/>
      <c r="H110" s="74"/>
      <c r="I110" s="74"/>
      <c r="J110" s="74"/>
      <c r="K110" s="74"/>
      <c r="L110" s="74"/>
      <c r="M110" s="74"/>
      <c r="N110" s="74"/>
      <c r="O110" s="74"/>
      <c r="P110" s="74"/>
      <c r="Q110" s="74"/>
      <c r="R110" s="74"/>
      <c r="S110" s="74"/>
      <c r="T110" s="74"/>
      <c r="U110" s="74"/>
      <c r="V110" s="74"/>
      <c r="W110" s="74"/>
      <c r="X110" s="74"/>
      <c r="Y110" s="74"/>
      <c r="Z110" s="93"/>
      <c r="AA110" s="297"/>
      <c r="AB110" s="297"/>
    </row>
    <row r="111" spans="2:29" x14ac:dyDescent="0.25">
      <c r="B111" s="92"/>
      <c r="C111" s="74"/>
      <c r="D111" s="74"/>
      <c r="E111" s="300"/>
      <c r="F111" s="299"/>
      <c r="G111" s="299"/>
      <c r="H111" s="74"/>
      <c r="I111" s="74"/>
      <c r="J111" s="74"/>
      <c r="K111" s="74"/>
      <c r="L111" s="74"/>
      <c r="M111" s="74"/>
      <c r="N111" s="74"/>
      <c r="O111" s="74"/>
      <c r="P111" s="74"/>
      <c r="Q111" s="74"/>
      <c r="R111" s="74"/>
      <c r="S111" s="74"/>
      <c r="T111" s="74"/>
      <c r="U111" s="74"/>
      <c r="V111" s="74"/>
      <c r="W111" s="74"/>
      <c r="X111" s="74"/>
      <c r="Y111" s="74"/>
      <c r="Z111" s="93"/>
      <c r="AA111" s="297"/>
      <c r="AB111" s="297"/>
    </row>
    <row r="112" spans="2:29" x14ac:dyDescent="0.25">
      <c r="B112" s="92"/>
      <c r="C112" s="74"/>
      <c r="D112" s="74"/>
      <c r="E112" s="300"/>
      <c r="F112" s="299"/>
      <c r="G112" s="299"/>
      <c r="H112" s="74"/>
      <c r="I112" s="74"/>
      <c r="J112" s="74"/>
      <c r="K112" s="74"/>
      <c r="L112" s="74"/>
      <c r="M112" s="74"/>
      <c r="N112" s="74"/>
      <c r="O112" s="74"/>
      <c r="P112" s="74"/>
      <c r="Q112" s="74"/>
      <c r="R112" s="74"/>
      <c r="S112" s="74"/>
      <c r="T112" s="74"/>
      <c r="U112" s="74"/>
      <c r="V112" s="74"/>
      <c r="W112" s="74"/>
      <c r="X112" s="74"/>
      <c r="Y112" s="74"/>
      <c r="Z112" s="93"/>
      <c r="AA112" s="297"/>
      <c r="AB112" s="297"/>
    </row>
    <row r="113" spans="2:28" x14ac:dyDescent="0.25">
      <c r="B113" s="92"/>
      <c r="C113" s="74"/>
      <c r="D113" s="74"/>
      <c r="E113" s="300"/>
      <c r="F113" s="299"/>
      <c r="G113" s="299"/>
      <c r="H113" s="74"/>
      <c r="I113" s="74"/>
      <c r="J113" s="74"/>
      <c r="K113" s="74"/>
      <c r="L113" s="74"/>
      <c r="M113" s="74"/>
      <c r="N113" s="74"/>
      <c r="O113" s="74"/>
      <c r="P113" s="74"/>
      <c r="Q113" s="74"/>
      <c r="R113" s="74"/>
      <c r="S113" s="74"/>
      <c r="T113" s="74"/>
      <c r="U113" s="74"/>
      <c r="V113" s="74"/>
      <c r="W113" s="74"/>
      <c r="X113" s="74"/>
      <c r="Y113" s="74"/>
      <c r="Z113" s="93"/>
      <c r="AA113" s="297"/>
      <c r="AB113" s="297"/>
    </row>
    <row r="114" spans="2:28" x14ac:dyDescent="0.25">
      <c r="B114" s="92"/>
      <c r="C114" s="74"/>
      <c r="D114" s="74"/>
      <c r="E114" s="300"/>
      <c r="F114" s="299"/>
      <c r="G114" s="299"/>
      <c r="H114" s="74"/>
      <c r="I114" s="74"/>
      <c r="J114" s="74"/>
      <c r="K114" s="74"/>
      <c r="L114" s="74"/>
      <c r="M114" s="74"/>
      <c r="N114" s="74"/>
      <c r="O114" s="74"/>
      <c r="P114" s="74"/>
      <c r="Q114" s="74"/>
      <c r="R114" s="74"/>
      <c r="S114" s="74"/>
      <c r="T114" s="74"/>
      <c r="U114" s="74"/>
      <c r="V114" s="74"/>
      <c r="W114" s="74"/>
      <c r="X114" s="74"/>
      <c r="Y114" s="74"/>
      <c r="Z114" s="93"/>
      <c r="AA114" s="297"/>
      <c r="AB114" s="297"/>
    </row>
    <row r="115" spans="2:28" x14ac:dyDescent="0.25">
      <c r="B115" s="92"/>
      <c r="C115" s="74"/>
      <c r="D115" s="74"/>
      <c r="E115" s="298"/>
      <c r="F115" s="299"/>
      <c r="G115" s="299"/>
      <c r="H115" s="74"/>
      <c r="I115" s="74"/>
      <c r="J115" s="74"/>
      <c r="K115" s="74"/>
      <c r="L115" s="74"/>
      <c r="M115" s="74"/>
      <c r="N115" s="74"/>
      <c r="O115" s="74"/>
      <c r="P115" s="74"/>
      <c r="Q115" s="74"/>
      <c r="R115" s="74"/>
      <c r="S115" s="74"/>
      <c r="T115" s="74"/>
      <c r="U115" s="74"/>
      <c r="V115" s="74"/>
      <c r="W115" s="74"/>
      <c r="X115" s="74"/>
      <c r="Y115" s="74"/>
      <c r="Z115" s="93"/>
      <c r="AA115" s="297"/>
      <c r="AB115" s="297"/>
    </row>
    <row r="116" spans="2:28" x14ac:dyDescent="0.25">
      <c r="B116" s="92"/>
      <c r="C116" s="74"/>
      <c r="D116" s="74"/>
      <c r="E116" s="300"/>
      <c r="F116" s="299"/>
      <c r="G116" s="299"/>
      <c r="H116" s="74"/>
      <c r="I116" s="74"/>
      <c r="J116" s="74"/>
      <c r="K116" s="74"/>
      <c r="L116" s="74"/>
      <c r="M116" s="74"/>
      <c r="N116" s="74"/>
      <c r="O116" s="74"/>
      <c r="P116" s="74"/>
      <c r="Q116" s="74"/>
      <c r="R116" s="74"/>
      <c r="S116" s="74"/>
      <c r="T116" s="74"/>
      <c r="U116" s="74"/>
      <c r="V116" s="74"/>
      <c r="W116" s="74"/>
      <c r="X116" s="74"/>
      <c r="Y116" s="74"/>
      <c r="Z116" s="93"/>
      <c r="AA116" s="297"/>
      <c r="AB116" s="297"/>
    </row>
    <row r="117" spans="2:28" x14ac:dyDescent="0.25">
      <c r="B117" s="92"/>
      <c r="C117" s="74"/>
      <c r="D117" s="74"/>
      <c r="E117" s="300"/>
      <c r="F117" s="299"/>
      <c r="G117" s="299"/>
      <c r="H117" s="74"/>
      <c r="I117" s="74"/>
      <c r="J117" s="74"/>
      <c r="K117" s="74"/>
      <c r="L117" s="74"/>
      <c r="M117" s="74"/>
      <c r="N117" s="74"/>
      <c r="O117" s="74"/>
      <c r="P117" s="74"/>
      <c r="Q117" s="74"/>
      <c r="R117" s="74"/>
      <c r="S117" s="74"/>
      <c r="T117" s="74"/>
      <c r="U117" s="74"/>
      <c r="V117" s="74"/>
      <c r="W117" s="74"/>
      <c r="X117" s="74"/>
      <c r="Y117" s="74"/>
      <c r="Z117" s="93"/>
      <c r="AA117" s="297"/>
      <c r="AB117" s="297"/>
    </row>
    <row r="118" spans="2:28" x14ac:dyDescent="0.25">
      <c r="B118" s="92"/>
      <c r="C118" s="74"/>
      <c r="D118" s="74"/>
      <c r="E118" s="300"/>
      <c r="F118" s="299"/>
      <c r="G118" s="299"/>
      <c r="H118" s="74"/>
      <c r="I118" s="74"/>
      <c r="J118" s="74"/>
      <c r="K118" s="74"/>
      <c r="L118" s="74"/>
      <c r="M118" s="74"/>
      <c r="N118" s="74"/>
      <c r="O118" s="74"/>
      <c r="P118" s="74"/>
      <c r="Q118" s="74"/>
      <c r="R118" s="74"/>
      <c r="S118" s="74"/>
      <c r="T118" s="74"/>
      <c r="U118" s="74"/>
      <c r="V118" s="74"/>
      <c r="W118" s="74"/>
      <c r="X118" s="74"/>
      <c r="Y118" s="74"/>
      <c r="Z118" s="93"/>
      <c r="AA118" s="297"/>
      <c r="AB118" s="297"/>
    </row>
    <row r="119" spans="2:28" x14ac:dyDescent="0.25">
      <c r="B119" s="92"/>
      <c r="C119" s="74"/>
      <c r="D119" s="74"/>
      <c r="E119" s="300"/>
      <c r="F119" s="299"/>
      <c r="G119" s="299"/>
      <c r="H119" s="74"/>
      <c r="I119" s="74"/>
      <c r="J119" s="74"/>
      <c r="K119" s="74"/>
      <c r="L119" s="74"/>
      <c r="M119" s="74"/>
      <c r="N119" s="74"/>
      <c r="O119" s="74"/>
      <c r="P119" s="74"/>
      <c r="Q119" s="74"/>
      <c r="R119" s="74"/>
      <c r="S119" s="74"/>
      <c r="T119" s="74"/>
      <c r="U119" s="74"/>
      <c r="V119" s="74"/>
      <c r="W119" s="74"/>
      <c r="X119" s="74"/>
      <c r="Y119" s="74"/>
      <c r="Z119" s="93"/>
      <c r="AA119" s="297"/>
      <c r="AB119" s="297"/>
    </row>
    <row r="120" spans="2:28" x14ac:dyDescent="0.25">
      <c r="B120" s="92"/>
      <c r="C120" s="74"/>
      <c r="D120" s="74"/>
      <c r="E120" s="298"/>
      <c r="F120" s="299"/>
      <c r="G120" s="299"/>
      <c r="H120" s="74"/>
      <c r="I120" s="74"/>
      <c r="J120" s="74"/>
      <c r="K120" s="74"/>
      <c r="L120" s="74"/>
      <c r="M120" s="74"/>
      <c r="N120" s="74"/>
      <c r="O120" s="74"/>
      <c r="P120" s="74"/>
      <c r="Q120" s="74"/>
      <c r="R120" s="74"/>
      <c r="S120" s="74"/>
      <c r="T120" s="74"/>
      <c r="U120" s="74"/>
      <c r="V120" s="74"/>
      <c r="W120" s="74"/>
      <c r="X120" s="74"/>
      <c r="Y120" s="74"/>
      <c r="Z120" s="93"/>
      <c r="AA120" s="297"/>
      <c r="AB120" s="297"/>
    </row>
    <row r="121" spans="2:28" x14ac:dyDescent="0.25">
      <c r="B121" s="92"/>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93"/>
      <c r="AA121" s="297"/>
      <c r="AB121" s="297"/>
    </row>
    <row r="122" spans="2:28" x14ac:dyDescent="0.25">
      <c r="B122" s="92"/>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93"/>
      <c r="AA122" s="297"/>
      <c r="AB122" s="297"/>
    </row>
    <row r="123" spans="2:28" x14ac:dyDescent="0.25">
      <c r="B123" s="92"/>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93"/>
      <c r="AA123" s="297"/>
      <c r="AB123" s="297"/>
    </row>
    <row r="124" spans="2:28" x14ac:dyDescent="0.25">
      <c r="B124" s="92"/>
      <c r="C124" s="74"/>
      <c r="D124" s="1"/>
      <c r="E124" s="74"/>
      <c r="F124" s="74"/>
      <c r="G124" s="74"/>
      <c r="H124" s="74"/>
      <c r="I124" s="74"/>
      <c r="J124" s="74"/>
      <c r="K124" s="74"/>
      <c r="L124" s="74"/>
      <c r="M124" s="74"/>
      <c r="N124" s="74"/>
      <c r="O124" s="74"/>
      <c r="P124" s="74"/>
      <c r="Q124" s="74"/>
      <c r="R124" s="74"/>
      <c r="S124" s="74"/>
      <c r="T124" s="74"/>
      <c r="U124" s="74"/>
      <c r="V124" s="74"/>
      <c r="W124" s="74"/>
      <c r="X124" s="74"/>
      <c r="Y124" s="74"/>
      <c r="Z124" s="93"/>
      <c r="AA124" s="297"/>
      <c r="AB124" s="297"/>
    </row>
    <row r="125" spans="2:28" ht="18.75" x14ac:dyDescent="0.3">
      <c r="B125" s="92"/>
      <c r="C125" s="309" t="s">
        <v>148</v>
      </c>
      <c r="D125" s="309"/>
      <c r="E125" s="74"/>
      <c r="F125" s="74"/>
      <c r="G125" s="74"/>
      <c r="H125" s="74"/>
      <c r="I125" s="74"/>
      <c r="J125" s="74"/>
      <c r="K125" s="74"/>
      <c r="L125" s="74"/>
      <c r="M125" s="74"/>
      <c r="N125" s="173" t="s">
        <v>148</v>
      </c>
      <c r="O125" s="74"/>
      <c r="P125" s="74"/>
      <c r="Q125" s="74"/>
      <c r="R125" s="74"/>
      <c r="S125" s="74"/>
      <c r="T125" s="74"/>
      <c r="U125" s="74"/>
      <c r="V125" s="74"/>
      <c r="W125" s="74"/>
      <c r="X125" s="74"/>
      <c r="Y125" s="74"/>
      <c r="Z125" s="93"/>
      <c r="AA125" s="297"/>
      <c r="AB125" s="297"/>
    </row>
    <row r="126" spans="2:28" ht="18.75" x14ac:dyDescent="0.3">
      <c r="B126" s="471"/>
      <c r="C126" s="472"/>
      <c r="D126" s="309"/>
      <c r="E126" s="472"/>
      <c r="F126" s="472"/>
      <c r="G126" s="472"/>
      <c r="H126" s="472"/>
      <c r="I126" s="472"/>
      <c r="J126" s="472"/>
      <c r="K126" s="472"/>
      <c r="L126" s="472"/>
      <c r="M126" s="472"/>
      <c r="N126" s="472"/>
      <c r="O126" s="472"/>
      <c r="P126" s="472"/>
      <c r="Q126" s="472"/>
      <c r="R126" s="472"/>
      <c r="S126" s="472"/>
      <c r="T126" s="472"/>
      <c r="U126" s="472"/>
      <c r="V126" s="472"/>
      <c r="W126" s="472"/>
      <c r="X126" s="472"/>
      <c r="Y126" s="472"/>
      <c r="Z126" s="93"/>
      <c r="AA126" s="297"/>
      <c r="AB126" s="297"/>
    </row>
    <row r="127" spans="2:28" x14ac:dyDescent="0.25">
      <c r="B127" s="92"/>
      <c r="C127" s="74"/>
      <c r="D127" s="1"/>
      <c r="E127" s="74"/>
      <c r="F127" s="74"/>
      <c r="G127" s="74"/>
      <c r="H127" s="74"/>
      <c r="I127" s="74"/>
      <c r="J127" s="74"/>
      <c r="K127" s="74"/>
      <c r="L127" s="74"/>
      <c r="M127" s="74"/>
      <c r="N127" s="74"/>
      <c r="O127" s="74"/>
      <c r="P127" s="74"/>
      <c r="Q127" s="74"/>
      <c r="R127" s="74"/>
      <c r="S127" s="74"/>
      <c r="T127" s="74"/>
      <c r="U127" s="74"/>
      <c r="V127" s="74"/>
      <c r="W127" s="74"/>
      <c r="X127" s="74"/>
      <c r="Y127" s="74"/>
      <c r="Z127" s="93"/>
      <c r="AA127" s="297"/>
      <c r="AB127" s="297"/>
    </row>
    <row r="128" spans="2:28" ht="18.75" x14ac:dyDescent="0.25">
      <c r="B128" s="662" t="s">
        <v>82</v>
      </c>
      <c r="C128" s="663"/>
      <c r="D128" s="663"/>
      <c r="E128" s="663"/>
      <c r="F128" s="663"/>
      <c r="G128" s="663"/>
      <c r="H128" s="663"/>
      <c r="I128" s="663"/>
      <c r="J128" s="663"/>
      <c r="K128" s="663"/>
      <c r="L128" s="663"/>
      <c r="M128" s="663"/>
      <c r="N128" s="663"/>
      <c r="O128" s="663"/>
      <c r="P128" s="663"/>
      <c r="Q128" s="663"/>
      <c r="R128" s="663"/>
      <c r="S128" s="663"/>
      <c r="T128" s="663"/>
      <c r="U128" s="663"/>
      <c r="V128" s="663"/>
      <c r="W128" s="663"/>
      <c r="X128" s="663"/>
      <c r="Y128" s="663"/>
      <c r="Z128" s="664"/>
      <c r="AA128" s="297"/>
      <c r="AB128" s="297"/>
    </row>
    <row r="129" spans="2:32" x14ac:dyDescent="0.25">
      <c r="B129" s="92"/>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93"/>
      <c r="AA129" s="297"/>
      <c r="AB129" s="297"/>
    </row>
    <row r="130" spans="2:32" x14ac:dyDescent="0.25">
      <c r="B130" s="92"/>
      <c r="C130" s="74"/>
      <c r="D130" s="74"/>
      <c r="E130" s="74"/>
      <c r="F130" s="74"/>
      <c r="G130" s="31"/>
      <c r="H130" s="31"/>
      <c r="I130" s="31"/>
      <c r="J130" s="31"/>
      <c r="K130" s="74"/>
      <c r="L130" s="74"/>
      <c r="M130" s="74"/>
      <c r="N130" s="74"/>
      <c r="O130" s="74"/>
      <c r="P130" s="74"/>
      <c r="Q130" s="74"/>
      <c r="R130" s="74"/>
      <c r="S130" s="74"/>
      <c r="T130" s="74"/>
      <c r="U130" s="74"/>
      <c r="V130" s="74"/>
      <c r="W130" s="74"/>
      <c r="X130" s="74"/>
      <c r="Y130" s="74"/>
      <c r="Z130" s="93"/>
      <c r="AA130" s="297"/>
      <c r="AB130" s="297"/>
      <c r="AC130" s="297"/>
      <c r="AD130" s="297"/>
      <c r="AE130" s="297"/>
    </row>
    <row r="131" spans="2:32" ht="45" x14ac:dyDescent="0.25">
      <c r="B131" s="92"/>
      <c r="C131" s="32"/>
      <c r="D131" s="118">
        <v>2010</v>
      </c>
      <c r="E131" s="117" t="s">
        <v>52</v>
      </c>
      <c r="F131" s="118">
        <v>2011</v>
      </c>
      <c r="G131" s="117" t="s">
        <v>52</v>
      </c>
      <c r="H131" s="118">
        <v>2012</v>
      </c>
      <c r="I131" s="117" t="s">
        <v>52</v>
      </c>
      <c r="J131" s="118">
        <v>2013</v>
      </c>
      <c r="K131" s="117" t="s">
        <v>52</v>
      </c>
      <c r="L131" s="118">
        <v>2014</v>
      </c>
      <c r="M131" s="117" t="s">
        <v>52</v>
      </c>
      <c r="N131" s="116">
        <v>2015</v>
      </c>
      <c r="O131" s="112" t="s">
        <v>52</v>
      </c>
      <c r="P131" s="106">
        <v>2016</v>
      </c>
      <c r="Q131" s="112" t="s">
        <v>52</v>
      </c>
      <c r="R131" s="106">
        <v>2017</v>
      </c>
      <c r="S131" s="112" t="s">
        <v>52</v>
      </c>
      <c r="T131" s="114" t="s">
        <v>128</v>
      </c>
      <c r="U131" s="106" t="s">
        <v>52</v>
      </c>
      <c r="V131" s="113" t="s">
        <v>286</v>
      </c>
      <c r="W131" s="106" t="s">
        <v>52</v>
      </c>
      <c r="X131" s="372" t="s">
        <v>59</v>
      </c>
      <c r="Y131" s="117" t="s">
        <v>52</v>
      </c>
      <c r="Z131" s="93"/>
      <c r="AA131" s="297"/>
      <c r="AB131" s="297"/>
      <c r="AC131" s="297"/>
      <c r="AD131" s="297"/>
      <c r="AE131" s="297"/>
      <c r="AF131" s="297"/>
    </row>
    <row r="132" spans="2:32" ht="60" customHeight="1" x14ac:dyDescent="0.25">
      <c r="B132" s="92"/>
      <c r="C132" s="58" t="s">
        <v>57</v>
      </c>
      <c r="D132" s="81">
        <v>1</v>
      </c>
      <c r="E132" s="366">
        <v>10</v>
      </c>
      <c r="F132" s="81"/>
      <c r="G132" s="366"/>
      <c r="H132" s="81"/>
      <c r="I132" s="366"/>
      <c r="J132" s="81"/>
      <c r="K132" s="366"/>
      <c r="L132" s="22"/>
      <c r="M132" s="366"/>
      <c r="N132" s="22"/>
      <c r="O132" s="366"/>
      <c r="P132" s="22"/>
      <c r="Q132" s="367"/>
      <c r="R132" s="61"/>
      <c r="S132" s="367"/>
      <c r="T132" s="61"/>
      <c r="U132" s="367"/>
      <c r="V132" s="240"/>
      <c r="W132" s="367"/>
      <c r="X132" s="137">
        <f>SUM(J132,L132,N132,P132,R132,T132,V132,H132,F132,D132)</f>
        <v>1</v>
      </c>
      <c r="Y132" s="369">
        <f>SUM(K132,M132,O132,Q132,S132,U132,W132,I132,G132,E132)</f>
        <v>10</v>
      </c>
      <c r="Z132" s="93"/>
      <c r="AA132" s="297"/>
      <c r="AB132" s="297"/>
      <c r="AC132" s="297"/>
      <c r="AD132" s="297"/>
      <c r="AE132" s="297"/>
      <c r="AF132" s="297"/>
    </row>
    <row r="133" spans="2:32" ht="60" customHeight="1" x14ac:dyDescent="0.25">
      <c r="B133" s="92"/>
      <c r="C133" s="239" t="s">
        <v>58</v>
      </c>
      <c r="D133" s="198">
        <v>2</v>
      </c>
      <c r="E133" s="361">
        <v>20</v>
      </c>
      <c r="F133" s="198"/>
      <c r="G133" s="361"/>
      <c r="H133" s="198"/>
      <c r="I133" s="361"/>
      <c r="J133" s="41"/>
      <c r="K133" s="361"/>
      <c r="L133" s="41"/>
      <c r="M133" s="361"/>
      <c r="N133" s="41"/>
      <c r="O133" s="361"/>
      <c r="P133" s="41"/>
      <c r="Q133" s="365"/>
      <c r="R133" s="82"/>
      <c r="S133" s="365"/>
      <c r="T133" s="62"/>
      <c r="U133" s="365"/>
      <c r="V133" s="241"/>
      <c r="W133" s="365"/>
      <c r="X133" s="138">
        <f t="shared" ref="X133:X134" si="3">SUM(J133,L133,N133,P133,R133,T133,V133,H133,F133,D133)</f>
        <v>2</v>
      </c>
      <c r="Y133" s="370">
        <f t="shared" ref="Y133:Y134" si="4">SUM(K133,M133,O133,Q133,S133,U133,W133,I133,G133,E133)</f>
        <v>20</v>
      </c>
      <c r="Z133" s="93"/>
      <c r="AA133" s="297"/>
      <c r="AB133" s="297"/>
      <c r="AC133" s="297"/>
      <c r="AD133" s="297"/>
      <c r="AE133" s="297"/>
      <c r="AF133" s="297"/>
    </row>
    <row r="134" spans="2:32" ht="60" customHeight="1" x14ac:dyDescent="0.25">
      <c r="B134" s="92"/>
      <c r="C134" s="59" t="s">
        <v>60</v>
      </c>
      <c r="D134" s="84">
        <v>3</v>
      </c>
      <c r="E134" s="136">
        <v>30</v>
      </c>
      <c r="F134" s="84"/>
      <c r="G134" s="136"/>
      <c r="H134" s="84"/>
      <c r="I134" s="136"/>
      <c r="J134" s="84"/>
      <c r="K134" s="136"/>
      <c r="L134" s="80"/>
      <c r="M134" s="136"/>
      <c r="N134" s="80"/>
      <c r="O134" s="136"/>
      <c r="P134" s="80"/>
      <c r="Q134" s="136"/>
      <c r="R134" s="80"/>
      <c r="S134" s="136"/>
      <c r="T134" s="63"/>
      <c r="U134" s="368"/>
      <c r="V134" s="60"/>
      <c r="W134" s="368"/>
      <c r="X134" s="139">
        <f t="shared" si="3"/>
        <v>3</v>
      </c>
      <c r="Y134" s="371">
        <f t="shared" si="4"/>
        <v>30</v>
      </c>
      <c r="Z134" s="93"/>
      <c r="AA134" s="297"/>
      <c r="AB134" s="297"/>
      <c r="AC134" s="297"/>
      <c r="AD134" s="297"/>
      <c r="AE134" s="297"/>
      <c r="AF134" s="297"/>
    </row>
    <row r="135" spans="2:32" x14ac:dyDescent="0.25">
      <c r="B135" s="92"/>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93"/>
      <c r="AA135" s="297"/>
      <c r="AB135" s="297"/>
      <c r="AC135" s="297"/>
      <c r="AD135" s="297"/>
      <c r="AE135" s="297"/>
    </row>
    <row r="136" spans="2:32" x14ac:dyDescent="0.25">
      <c r="B136" s="92"/>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93"/>
      <c r="AA136" s="297"/>
      <c r="AB136" s="297"/>
    </row>
    <row r="137" spans="2:32" x14ac:dyDescent="0.25">
      <c r="B137" s="92"/>
      <c r="C137" s="74"/>
      <c r="D137" s="74"/>
      <c r="E137" s="74"/>
      <c r="F137" s="74"/>
      <c r="G137" s="74"/>
      <c r="H137" s="74"/>
      <c r="I137" s="74"/>
      <c r="J137" s="74"/>
      <c r="K137" s="74"/>
      <c r="L137" s="74"/>
      <c r="M137" s="74"/>
      <c r="N137" s="74"/>
      <c r="O137" s="74"/>
      <c r="P137" s="74"/>
      <c r="Q137" s="74"/>
      <c r="R137" s="74"/>
      <c r="S137" s="74"/>
      <c r="T137" s="74"/>
      <c r="U137" s="74"/>
      <c r="V137" s="74"/>
      <c r="W137" s="74"/>
      <c r="X137" s="74"/>
      <c r="Y137" s="74"/>
      <c r="Z137" s="93"/>
      <c r="AA137" s="297"/>
      <c r="AB137" s="297"/>
    </row>
    <row r="138" spans="2:32" x14ac:dyDescent="0.25">
      <c r="B138" s="92"/>
      <c r="C138" s="74"/>
      <c r="D138" s="74"/>
      <c r="E138" s="74"/>
      <c r="F138" s="74"/>
      <c r="G138" s="74"/>
      <c r="H138" s="74"/>
      <c r="I138" s="74"/>
      <c r="J138" s="74"/>
      <c r="K138" s="74"/>
      <c r="L138" s="74"/>
      <c r="M138" s="74"/>
      <c r="N138" s="74"/>
      <c r="O138" s="74"/>
      <c r="P138" s="74"/>
      <c r="Q138" s="74"/>
      <c r="R138" s="74"/>
      <c r="S138" s="74"/>
      <c r="T138" s="74"/>
      <c r="U138" s="74"/>
      <c r="V138" s="74"/>
      <c r="W138" s="74"/>
      <c r="X138" s="74"/>
      <c r="Y138" s="74"/>
      <c r="Z138" s="93"/>
    </row>
    <row r="139" spans="2:32" x14ac:dyDescent="0.25">
      <c r="B139" s="92"/>
      <c r="C139" s="74"/>
      <c r="D139" s="74"/>
      <c r="E139" s="74"/>
      <c r="F139" s="74"/>
      <c r="G139" s="74"/>
      <c r="H139" s="74"/>
      <c r="I139" s="74"/>
      <c r="J139" s="74"/>
      <c r="K139" s="74"/>
      <c r="L139" s="74"/>
      <c r="M139" s="74"/>
      <c r="N139" s="74"/>
      <c r="O139" s="74"/>
      <c r="P139" s="74"/>
      <c r="Q139" s="74"/>
      <c r="R139" s="74"/>
      <c r="S139" s="74"/>
      <c r="T139" s="74"/>
      <c r="U139" s="74"/>
      <c r="V139" s="74"/>
      <c r="W139" s="74"/>
      <c r="X139" s="74"/>
      <c r="Y139" s="74"/>
      <c r="Z139" s="93"/>
    </row>
    <row r="140" spans="2:32" x14ac:dyDescent="0.25">
      <c r="B140" s="92"/>
      <c r="C140" s="74"/>
      <c r="D140" s="74"/>
      <c r="E140" s="74"/>
      <c r="F140" s="74"/>
      <c r="G140" s="74"/>
      <c r="H140" s="74"/>
      <c r="I140" s="74"/>
      <c r="J140" s="74"/>
      <c r="K140" s="74"/>
      <c r="L140" s="74"/>
      <c r="M140" s="74"/>
      <c r="N140" s="74"/>
      <c r="O140" s="74"/>
      <c r="P140" s="74"/>
      <c r="Q140" s="74"/>
      <c r="R140" s="74"/>
      <c r="S140" s="74"/>
      <c r="T140" s="74"/>
      <c r="U140" s="74"/>
      <c r="V140" s="74"/>
      <c r="W140" s="74"/>
      <c r="X140" s="74"/>
      <c r="Y140" s="74"/>
      <c r="Z140" s="93"/>
    </row>
    <row r="141" spans="2:32" x14ac:dyDescent="0.25">
      <c r="B141" s="92"/>
      <c r="C141" s="74"/>
      <c r="D141" s="74"/>
      <c r="E141" s="74"/>
      <c r="F141" s="74"/>
      <c r="G141" s="74"/>
      <c r="H141" s="74"/>
      <c r="I141" s="74"/>
      <c r="J141" s="74"/>
      <c r="K141" s="74"/>
      <c r="L141" s="74"/>
      <c r="M141" s="74"/>
      <c r="N141" s="74"/>
      <c r="O141" s="74"/>
      <c r="P141" s="74"/>
      <c r="Q141" s="74"/>
      <c r="R141" s="74"/>
      <c r="S141" s="74"/>
      <c r="T141" s="74"/>
      <c r="U141" s="74"/>
      <c r="V141" s="74"/>
      <c r="W141" s="74"/>
      <c r="X141" s="74"/>
      <c r="Y141" s="74"/>
      <c r="Z141" s="93"/>
    </row>
    <row r="142" spans="2:32" x14ac:dyDescent="0.25">
      <c r="B142" s="92"/>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93"/>
    </row>
    <row r="143" spans="2:32" x14ac:dyDescent="0.25">
      <c r="B143" s="92"/>
      <c r="C143" s="74"/>
      <c r="D143" s="74"/>
      <c r="E143" s="74"/>
      <c r="F143" s="74"/>
      <c r="G143" s="74"/>
      <c r="H143" s="74"/>
      <c r="I143" s="74"/>
      <c r="J143" s="74"/>
      <c r="K143" s="74"/>
      <c r="L143" s="74"/>
      <c r="M143" s="74"/>
      <c r="N143" s="74"/>
      <c r="O143" s="74"/>
      <c r="P143" s="74"/>
      <c r="Q143" s="74"/>
      <c r="R143" s="74"/>
      <c r="S143" s="74"/>
      <c r="T143" s="74"/>
      <c r="U143" s="74"/>
      <c r="V143" s="74"/>
      <c r="W143" s="74"/>
      <c r="X143" s="74"/>
      <c r="Y143" s="74"/>
      <c r="Z143" s="93"/>
    </row>
    <row r="144" spans="2:32" x14ac:dyDescent="0.25">
      <c r="B144" s="92"/>
      <c r="C144" s="74"/>
      <c r="D144" s="74"/>
      <c r="E144" s="74"/>
      <c r="F144" s="74"/>
      <c r="G144" s="74"/>
      <c r="H144" s="74"/>
      <c r="I144" s="74"/>
      <c r="J144" s="74"/>
      <c r="K144" s="74"/>
      <c r="L144" s="74"/>
      <c r="M144" s="74"/>
      <c r="N144" s="74"/>
      <c r="O144" s="74"/>
      <c r="P144" s="74"/>
      <c r="Q144" s="74"/>
      <c r="R144" s="74"/>
      <c r="S144" s="74"/>
      <c r="T144" s="74"/>
      <c r="U144" s="74"/>
      <c r="V144" s="74"/>
      <c r="W144" s="74"/>
      <c r="X144" s="74"/>
      <c r="Y144" s="74"/>
      <c r="Z144" s="93"/>
    </row>
    <row r="145" spans="2:26" x14ac:dyDescent="0.25">
      <c r="B145" s="92"/>
      <c r="C145" s="74"/>
      <c r="D145" s="74"/>
      <c r="E145" s="74"/>
      <c r="F145" s="74"/>
      <c r="G145" s="74"/>
      <c r="H145" s="74"/>
      <c r="I145" s="74"/>
      <c r="J145" s="74"/>
      <c r="K145" s="74"/>
      <c r="L145" s="74"/>
      <c r="M145" s="74"/>
      <c r="N145" s="74"/>
      <c r="O145" s="74"/>
      <c r="P145" s="74"/>
      <c r="Q145" s="74"/>
      <c r="R145" s="74"/>
      <c r="S145" s="74"/>
      <c r="T145" s="74"/>
      <c r="U145" s="74"/>
      <c r="V145" s="74"/>
      <c r="W145" s="74"/>
      <c r="X145" s="74"/>
      <c r="Y145" s="74"/>
      <c r="Z145" s="93"/>
    </row>
    <row r="146" spans="2:26" x14ac:dyDescent="0.25">
      <c r="B146" s="92"/>
      <c r="C146" s="74"/>
      <c r="D146" s="74"/>
      <c r="E146" s="74"/>
      <c r="F146" s="74"/>
      <c r="G146" s="74"/>
      <c r="H146" s="74"/>
      <c r="I146" s="74"/>
      <c r="J146" s="74"/>
      <c r="K146" s="74"/>
      <c r="L146" s="74"/>
      <c r="M146" s="74"/>
      <c r="N146" s="74"/>
      <c r="O146" s="74"/>
      <c r="P146" s="74"/>
      <c r="Q146" s="74"/>
      <c r="R146" s="74"/>
      <c r="S146" s="74"/>
      <c r="T146" s="74"/>
      <c r="U146" s="74"/>
      <c r="V146" s="74"/>
      <c r="W146" s="74"/>
      <c r="X146" s="74"/>
      <c r="Y146" s="74"/>
      <c r="Z146" s="93"/>
    </row>
    <row r="147" spans="2:26" x14ac:dyDescent="0.25">
      <c r="B147" s="92"/>
      <c r="C147" s="74"/>
      <c r="D147" s="74"/>
      <c r="E147" s="74"/>
      <c r="F147" s="74"/>
      <c r="G147" s="74"/>
      <c r="H147" s="74"/>
      <c r="I147" s="74"/>
      <c r="J147" s="74"/>
      <c r="K147" s="74"/>
      <c r="L147" s="74"/>
      <c r="M147" s="74"/>
      <c r="N147" s="74"/>
      <c r="O147" s="74"/>
      <c r="P147" s="74"/>
      <c r="Q147" s="74"/>
      <c r="R147" s="74"/>
      <c r="S147" s="74"/>
      <c r="T147" s="74"/>
      <c r="U147" s="74"/>
      <c r="V147" s="74"/>
      <c r="W147" s="74"/>
      <c r="X147" s="74"/>
      <c r="Y147" s="74"/>
      <c r="Z147" s="93"/>
    </row>
    <row r="148" spans="2:26" x14ac:dyDescent="0.25">
      <c r="B148" s="92"/>
      <c r="C148" s="74"/>
      <c r="D148" s="74"/>
      <c r="E148" s="74"/>
      <c r="F148" s="74"/>
      <c r="G148" s="74"/>
      <c r="H148" s="74"/>
      <c r="I148" s="74"/>
      <c r="J148" s="74"/>
      <c r="K148" s="74"/>
      <c r="L148" s="74"/>
      <c r="M148" s="74"/>
      <c r="N148" s="74"/>
      <c r="O148" s="74"/>
      <c r="P148" s="74"/>
      <c r="Q148" s="74"/>
      <c r="R148" s="74"/>
      <c r="S148" s="74"/>
      <c r="T148" s="74"/>
      <c r="U148" s="74"/>
      <c r="V148" s="74"/>
      <c r="W148" s="74"/>
      <c r="X148" s="74"/>
      <c r="Y148" s="74"/>
      <c r="Z148" s="93"/>
    </row>
    <row r="149" spans="2:26" x14ac:dyDescent="0.25">
      <c r="B149" s="92"/>
      <c r="C149" s="74"/>
      <c r="D149" s="74"/>
      <c r="E149" s="74"/>
      <c r="F149" s="74"/>
      <c r="G149" s="74"/>
      <c r="H149" s="74"/>
      <c r="I149" s="74"/>
      <c r="J149" s="74"/>
      <c r="K149" s="74"/>
      <c r="L149" s="74"/>
      <c r="M149" s="74"/>
      <c r="N149" s="74"/>
      <c r="O149" s="74"/>
      <c r="P149" s="74"/>
      <c r="Q149" s="74"/>
      <c r="R149" s="74"/>
      <c r="S149" s="74"/>
      <c r="T149" s="74"/>
      <c r="U149" s="74"/>
      <c r="V149" s="74"/>
      <c r="W149" s="74"/>
      <c r="X149" s="74"/>
      <c r="Y149" s="74"/>
      <c r="Z149" s="93"/>
    </row>
    <row r="150" spans="2:26" x14ac:dyDescent="0.25">
      <c r="B150" s="92"/>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93"/>
    </row>
    <row r="151" spans="2:26" x14ac:dyDescent="0.25">
      <c r="B151" s="92"/>
      <c r="C151" s="74"/>
      <c r="D151" s="74"/>
      <c r="E151" s="74"/>
      <c r="F151" s="74"/>
      <c r="G151" s="74"/>
      <c r="H151" s="74"/>
      <c r="I151" s="74"/>
      <c r="J151" s="74"/>
      <c r="K151" s="74"/>
      <c r="L151" s="74"/>
      <c r="M151" s="74"/>
      <c r="N151" s="74"/>
      <c r="O151" s="74"/>
      <c r="P151" s="74"/>
      <c r="Q151" s="74"/>
      <c r="R151" s="74"/>
      <c r="S151" s="74"/>
      <c r="T151" s="74"/>
      <c r="U151" s="74"/>
      <c r="V151" s="74"/>
      <c r="W151" s="74"/>
      <c r="X151" s="74"/>
      <c r="Y151" s="74"/>
      <c r="Z151" s="93"/>
    </row>
    <row r="152" spans="2:26" x14ac:dyDescent="0.25">
      <c r="B152" s="92"/>
      <c r="C152" s="74"/>
      <c r="D152" s="74"/>
      <c r="E152" s="74"/>
      <c r="F152" s="74"/>
      <c r="G152" s="74"/>
      <c r="H152" s="74"/>
      <c r="I152" s="74"/>
      <c r="J152" s="74"/>
      <c r="K152" s="74"/>
      <c r="L152" s="74"/>
      <c r="M152" s="74"/>
      <c r="N152" s="74"/>
      <c r="O152" s="74"/>
      <c r="P152" s="74"/>
      <c r="Q152" s="74"/>
      <c r="R152" s="74"/>
      <c r="S152" s="74"/>
      <c r="T152" s="74"/>
      <c r="U152" s="74"/>
      <c r="V152" s="74"/>
      <c r="W152" s="74"/>
      <c r="X152" s="74"/>
      <c r="Y152" s="74"/>
      <c r="Z152" s="93"/>
    </row>
    <row r="153" spans="2:26" x14ac:dyDescent="0.25">
      <c r="B153" s="92"/>
      <c r="C153" s="74"/>
      <c r="D153" s="74"/>
      <c r="E153" s="74"/>
      <c r="F153" s="74"/>
      <c r="G153" s="74"/>
      <c r="H153" s="74"/>
      <c r="I153" s="74"/>
      <c r="J153" s="74"/>
      <c r="K153" s="74"/>
      <c r="L153" s="74"/>
      <c r="M153" s="74"/>
      <c r="N153" s="74"/>
      <c r="O153" s="74"/>
      <c r="P153" s="74"/>
      <c r="Q153" s="74"/>
      <c r="R153" s="74"/>
      <c r="S153" s="74"/>
      <c r="T153" s="74"/>
      <c r="U153" s="74"/>
      <c r="V153" s="74"/>
      <c r="W153" s="74"/>
      <c r="X153" s="74"/>
      <c r="Y153" s="74"/>
      <c r="Z153" s="93"/>
    </row>
    <row r="154" spans="2:26" x14ac:dyDescent="0.25">
      <c r="B154" s="92"/>
      <c r="C154" s="74"/>
      <c r="D154" s="74"/>
      <c r="E154" s="74"/>
      <c r="F154" s="74"/>
      <c r="G154" s="74"/>
      <c r="H154" s="74"/>
      <c r="I154" s="74"/>
      <c r="J154" s="74"/>
      <c r="K154" s="74"/>
      <c r="L154" s="74"/>
      <c r="M154" s="74"/>
      <c r="N154" s="74"/>
      <c r="O154" s="74"/>
      <c r="P154" s="74"/>
      <c r="Q154" s="74"/>
      <c r="R154" s="74"/>
      <c r="S154" s="74"/>
      <c r="T154" s="74"/>
      <c r="U154" s="74"/>
      <c r="V154" s="74"/>
      <c r="W154" s="74"/>
      <c r="X154" s="74"/>
      <c r="Y154" s="74"/>
      <c r="Z154" s="93"/>
    </row>
    <row r="155" spans="2:26" x14ac:dyDescent="0.25">
      <c r="B155" s="92"/>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93"/>
    </row>
    <row r="156" spans="2:26" x14ac:dyDescent="0.25">
      <c r="B156" s="92"/>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93"/>
    </row>
    <row r="157" spans="2:26" x14ac:dyDescent="0.25">
      <c r="B157" s="92"/>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93"/>
    </row>
    <row r="158" spans="2:26" x14ac:dyDescent="0.25">
      <c r="B158" s="92"/>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93"/>
    </row>
    <row r="159" spans="2:26" x14ac:dyDescent="0.25">
      <c r="B159" s="92"/>
      <c r="C159" s="74"/>
      <c r="D159" s="74"/>
      <c r="E159" s="74"/>
      <c r="F159" s="74"/>
      <c r="G159" s="74"/>
      <c r="H159" s="74"/>
      <c r="I159" s="74"/>
      <c r="J159" s="74"/>
      <c r="K159" s="74"/>
      <c r="L159" s="74"/>
      <c r="M159" s="74"/>
      <c r="N159" s="74"/>
      <c r="O159" s="74"/>
      <c r="P159" s="74"/>
      <c r="Q159" s="74"/>
      <c r="R159" s="74"/>
      <c r="S159" s="74"/>
      <c r="T159" s="74"/>
      <c r="U159" s="74"/>
      <c r="V159" s="74"/>
      <c r="W159" s="74"/>
      <c r="X159" s="74"/>
      <c r="Y159" s="74"/>
      <c r="Z159" s="93"/>
    </row>
    <row r="160" spans="2:26" x14ac:dyDescent="0.25">
      <c r="B160" s="92"/>
      <c r="C160" s="74"/>
      <c r="D160" s="74"/>
      <c r="E160" s="74"/>
      <c r="F160" s="74"/>
      <c r="G160" s="74"/>
      <c r="H160" s="74"/>
      <c r="I160" s="74"/>
      <c r="J160" s="74"/>
      <c r="K160" s="74"/>
      <c r="L160" s="74"/>
      <c r="M160" s="74"/>
      <c r="N160" s="74"/>
      <c r="O160" s="74"/>
      <c r="P160" s="74"/>
      <c r="Q160" s="74"/>
      <c r="R160" s="74"/>
      <c r="S160" s="74"/>
      <c r="T160" s="74"/>
      <c r="U160" s="74"/>
      <c r="V160" s="74"/>
      <c r="W160" s="74"/>
      <c r="X160" s="74"/>
      <c r="Y160" s="74"/>
      <c r="Z160" s="93"/>
    </row>
    <row r="161" spans="2:26" x14ac:dyDescent="0.25">
      <c r="B161" s="92"/>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93"/>
    </row>
    <row r="162" spans="2:26" x14ac:dyDescent="0.25">
      <c r="B162" s="92"/>
      <c r="C162" s="74"/>
      <c r="D162" s="74"/>
      <c r="E162" s="74"/>
      <c r="F162" s="74"/>
      <c r="G162" s="74"/>
      <c r="H162" s="74"/>
      <c r="I162" s="74"/>
      <c r="J162" s="74"/>
      <c r="K162" s="74"/>
      <c r="L162" s="74"/>
      <c r="M162" s="74"/>
      <c r="N162" s="74"/>
      <c r="O162" s="74"/>
      <c r="P162" s="74"/>
      <c r="Q162" s="74"/>
      <c r="R162" s="74"/>
      <c r="S162" s="74"/>
      <c r="T162" s="74"/>
      <c r="U162" s="74"/>
      <c r="V162" s="74"/>
      <c r="W162" s="74"/>
      <c r="X162" s="74"/>
      <c r="Y162" s="74"/>
      <c r="Z162" s="93"/>
    </row>
    <row r="163" spans="2:26" x14ac:dyDescent="0.25">
      <c r="B163" s="92"/>
      <c r="C163" s="74"/>
      <c r="D163" s="74"/>
      <c r="E163" s="74"/>
      <c r="F163" s="74"/>
      <c r="G163" s="74"/>
      <c r="H163" s="74"/>
      <c r="I163" s="74"/>
      <c r="J163" s="74"/>
      <c r="K163" s="74"/>
      <c r="L163" s="74"/>
      <c r="M163" s="74"/>
      <c r="N163" s="74"/>
      <c r="O163" s="74"/>
      <c r="P163" s="74"/>
      <c r="Q163" s="74"/>
      <c r="R163" s="74"/>
      <c r="S163" s="74"/>
      <c r="T163" s="74"/>
      <c r="U163" s="74"/>
      <c r="V163" s="74"/>
      <c r="W163" s="74"/>
      <c r="X163" s="74"/>
      <c r="Y163" s="74"/>
      <c r="Z163" s="93"/>
    </row>
    <row r="164" spans="2:26" x14ac:dyDescent="0.25">
      <c r="B164" s="92"/>
      <c r="C164" s="74"/>
      <c r="D164" s="74"/>
      <c r="E164" s="74"/>
      <c r="F164" s="74"/>
      <c r="G164" s="74"/>
      <c r="H164" s="74"/>
      <c r="I164" s="74"/>
      <c r="J164" s="74"/>
      <c r="K164" s="74"/>
      <c r="L164" s="74"/>
      <c r="M164" s="74"/>
      <c r="N164" s="74"/>
      <c r="O164" s="74"/>
      <c r="P164" s="74"/>
      <c r="Q164" s="74"/>
      <c r="R164" s="74"/>
      <c r="S164" s="74"/>
      <c r="T164" s="74"/>
      <c r="U164" s="74"/>
      <c r="V164" s="74"/>
      <c r="W164" s="74"/>
      <c r="X164" s="74"/>
      <c r="Y164" s="74"/>
      <c r="Z164" s="93"/>
    </row>
    <row r="165" spans="2:26" x14ac:dyDescent="0.25">
      <c r="B165" s="92"/>
      <c r="C165" s="74"/>
      <c r="D165" s="74"/>
      <c r="E165" s="74"/>
      <c r="F165" s="74"/>
      <c r="G165" s="74"/>
      <c r="H165" s="74"/>
      <c r="I165" s="74"/>
      <c r="J165" s="74"/>
      <c r="K165" s="74"/>
      <c r="L165" s="74"/>
      <c r="M165" s="74"/>
      <c r="N165" s="74"/>
      <c r="O165" s="74"/>
      <c r="P165" s="74"/>
      <c r="Q165" s="74"/>
      <c r="R165" s="74"/>
      <c r="S165" s="74"/>
      <c r="T165" s="74"/>
      <c r="U165" s="74"/>
      <c r="V165" s="74"/>
      <c r="W165" s="74"/>
      <c r="X165" s="74"/>
      <c r="Y165" s="74"/>
      <c r="Z165" s="93"/>
    </row>
    <row r="166" spans="2:26" ht="15.75" thickBot="1" x14ac:dyDescent="0.3">
      <c r="B166" s="92"/>
      <c r="C166" s="74"/>
      <c r="D166" s="74"/>
      <c r="E166" s="74"/>
      <c r="F166" s="74"/>
      <c r="G166" s="74"/>
      <c r="H166" s="74"/>
      <c r="I166" s="74"/>
      <c r="J166" s="74"/>
      <c r="K166" s="74"/>
      <c r="L166" s="74"/>
      <c r="M166" s="74"/>
      <c r="N166" s="74"/>
      <c r="O166" s="74"/>
      <c r="P166" s="74"/>
      <c r="Q166" s="74"/>
      <c r="R166" s="74"/>
      <c r="S166" s="74"/>
      <c r="T166" s="74"/>
      <c r="U166" s="74"/>
      <c r="V166" s="74"/>
      <c r="W166" s="74"/>
      <c r="X166" s="74"/>
      <c r="Y166" s="74"/>
      <c r="Z166" s="93"/>
    </row>
    <row r="167" spans="2:26" ht="15.75" thickBot="1" x14ac:dyDescent="0.3">
      <c r="B167" s="167" t="s">
        <v>85</v>
      </c>
      <c r="C167" s="101"/>
      <c r="D167" s="101"/>
      <c r="E167" s="101"/>
      <c r="F167" s="101"/>
      <c r="G167" s="101"/>
      <c r="H167" s="101"/>
      <c r="I167" s="101"/>
      <c r="J167" s="101"/>
      <c r="K167" s="101"/>
      <c r="L167" s="101"/>
      <c r="M167" s="101"/>
      <c r="N167" s="101"/>
      <c r="O167" s="101"/>
      <c r="P167" s="101"/>
      <c r="Q167" s="101"/>
      <c r="R167" s="101"/>
      <c r="S167" s="101"/>
      <c r="T167" s="101"/>
      <c r="U167" s="101"/>
      <c r="V167" s="701" t="s">
        <v>119</v>
      </c>
      <c r="W167" s="702"/>
      <c r="X167" s="702"/>
      <c r="Y167" s="702"/>
      <c r="Z167" s="703"/>
    </row>
  </sheetData>
  <mergeCells count="41">
    <mergeCell ref="K88:K89"/>
    <mergeCell ref="K90:K91"/>
    <mergeCell ref="S92:S93"/>
    <mergeCell ref="C92:C93"/>
    <mergeCell ref="K92:K93"/>
    <mergeCell ref="S90:S91"/>
    <mergeCell ref="C88:C89"/>
    <mergeCell ref="S88:S89"/>
    <mergeCell ref="C90:C91"/>
    <mergeCell ref="S94:S95"/>
    <mergeCell ref="S96:S97"/>
    <mergeCell ref="C94:C95"/>
    <mergeCell ref="C96:C97"/>
    <mergeCell ref="K94:K95"/>
    <mergeCell ref="K96:K97"/>
    <mergeCell ref="U86:Y86"/>
    <mergeCell ref="L33:M33"/>
    <mergeCell ref="E86:I86"/>
    <mergeCell ref="AA4:AD4"/>
    <mergeCell ref="N35:P35"/>
    <mergeCell ref="L32:M32"/>
    <mergeCell ref="L30:M30"/>
    <mergeCell ref="N16:P16"/>
    <mergeCell ref="L14:M14"/>
    <mergeCell ref="L31:M31"/>
    <mergeCell ref="V167:Z167"/>
    <mergeCell ref="L35:M35"/>
    <mergeCell ref="B2:Z2"/>
    <mergeCell ref="B3:Z3"/>
    <mergeCell ref="B128:Z128"/>
    <mergeCell ref="L34:M34"/>
    <mergeCell ref="L10:M10"/>
    <mergeCell ref="L11:M11"/>
    <mergeCell ref="L12:M12"/>
    <mergeCell ref="L13:M13"/>
    <mergeCell ref="L15:M15"/>
    <mergeCell ref="L29:M29"/>
    <mergeCell ref="L16:M16"/>
    <mergeCell ref="B82:Z82"/>
    <mergeCell ref="B41:Z41"/>
    <mergeCell ref="M86:Q86"/>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588"/>
  <sheetViews>
    <sheetView zoomScale="70" zoomScaleNormal="70" workbookViewId="0">
      <selection activeCell="J11" sqref="J11"/>
    </sheetView>
  </sheetViews>
  <sheetFormatPr defaultColWidth="9.140625" defaultRowHeight="15" x14ac:dyDescent="0.25"/>
  <cols>
    <col min="1" max="2" width="9.140625" style="2"/>
    <col min="3" max="3" width="13.140625" style="2" customWidth="1"/>
    <col min="4" max="4" width="11.42578125" style="2" bestFit="1" customWidth="1"/>
    <col min="5" max="5" width="13.140625" style="2" customWidth="1"/>
    <col min="6" max="6" width="12.140625" style="2" customWidth="1"/>
    <col min="7" max="7" width="12" style="2" customWidth="1"/>
    <col min="8" max="8" width="18.140625" style="2" customWidth="1"/>
    <col min="9" max="9" width="14.5703125" style="2" bestFit="1" customWidth="1"/>
    <col min="10" max="11" width="11.42578125" style="2" bestFit="1" customWidth="1"/>
    <col min="12" max="12" width="16.28515625" style="2" bestFit="1" customWidth="1"/>
    <col min="13" max="13" width="10.42578125" style="2" customWidth="1"/>
    <col min="14" max="14" width="14.5703125" style="2" customWidth="1"/>
    <col min="15" max="15" width="16.28515625" style="2" bestFit="1" customWidth="1"/>
    <col min="16" max="18" width="10.42578125" style="2" customWidth="1"/>
    <col min="19" max="19" width="23.140625" style="2" customWidth="1"/>
    <col min="20" max="20" width="18" style="2" customWidth="1"/>
    <col min="21" max="21" width="22.42578125" style="2" customWidth="1"/>
    <col min="22" max="22" width="18" style="2" bestFit="1" customWidth="1"/>
    <col min="23" max="23" width="19.85546875" style="2" customWidth="1"/>
    <col min="24" max="646" width="10.42578125" style="2" customWidth="1"/>
    <col min="647" max="647" width="7.42578125" style="2" customWidth="1"/>
    <col min="648" max="648" width="14.28515625" style="2" customWidth="1"/>
    <col min="649" max="16384" width="9.140625" style="2"/>
  </cols>
  <sheetData>
    <row r="1" spans="2:23" ht="15.75" thickBot="1" x14ac:dyDescent="0.3"/>
    <row r="2" spans="2:23" ht="45" customHeight="1" x14ac:dyDescent="0.25">
      <c r="B2" s="668" t="s">
        <v>44</v>
      </c>
      <c r="C2" s="669"/>
      <c r="D2" s="669"/>
      <c r="E2" s="669"/>
      <c r="F2" s="669"/>
      <c r="G2" s="669"/>
      <c r="H2" s="669"/>
      <c r="I2" s="669"/>
      <c r="J2" s="669"/>
      <c r="K2" s="669"/>
      <c r="L2" s="669"/>
      <c r="M2" s="669"/>
      <c r="N2" s="669"/>
      <c r="O2" s="669"/>
      <c r="P2" s="669"/>
      <c r="Q2" s="669"/>
      <c r="R2" s="669"/>
      <c r="S2" s="669"/>
      <c r="T2" s="669"/>
      <c r="U2" s="669"/>
      <c r="V2" s="669"/>
      <c r="W2" s="669"/>
    </row>
    <row r="3" spans="2:23" ht="20.100000000000001" customHeight="1" x14ac:dyDescent="0.25">
      <c r="B3" s="662" t="s">
        <v>84</v>
      </c>
      <c r="C3" s="663"/>
      <c r="D3" s="663"/>
      <c r="E3" s="663"/>
      <c r="F3" s="663"/>
      <c r="G3" s="663"/>
      <c r="H3" s="663"/>
      <c r="I3" s="663"/>
      <c r="J3" s="663"/>
      <c r="K3" s="663"/>
      <c r="L3" s="663"/>
      <c r="M3" s="663"/>
      <c r="N3" s="663"/>
      <c r="O3" s="663"/>
      <c r="P3" s="663"/>
      <c r="Q3" s="663"/>
      <c r="R3" s="663"/>
      <c r="S3" s="663"/>
      <c r="T3" s="663"/>
      <c r="U3" s="663"/>
      <c r="V3" s="663"/>
      <c r="W3" s="663"/>
    </row>
    <row r="4" spans="2:23" x14ac:dyDescent="0.25">
      <c r="B4" s="164" t="s">
        <v>114</v>
      </c>
      <c r="C4" s="74"/>
      <c r="D4" s="74"/>
      <c r="E4" s="74"/>
      <c r="F4" s="74"/>
      <c r="G4" s="74"/>
      <c r="H4" s="74"/>
      <c r="I4" s="74"/>
      <c r="J4" s="74"/>
      <c r="K4" s="74"/>
      <c r="L4" s="74"/>
      <c r="M4" s="74"/>
      <c r="N4" s="74"/>
      <c r="O4" s="74"/>
      <c r="P4" s="74"/>
      <c r="Q4" s="74"/>
      <c r="R4" s="74"/>
      <c r="S4" s="74"/>
      <c r="T4" s="74"/>
      <c r="U4" s="74"/>
      <c r="V4" s="74"/>
      <c r="W4" s="74"/>
    </row>
    <row r="5" spans="2:23" x14ac:dyDescent="0.25">
      <c r="B5" s="92"/>
      <c r="C5" s="74"/>
      <c r="D5" s="74"/>
      <c r="E5" s="74"/>
      <c r="F5" s="74"/>
      <c r="G5" s="74"/>
      <c r="H5" s="74"/>
      <c r="I5" s="74"/>
      <c r="J5" s="74"/>
      <c r="K5" s="74"/>
      <c r="L5" s="74"/>
      <c r="M5" s="74"/>
      <c r="N5" s="74"/>
      <c r="O5" s="74"/>
      <c r="P5" s="74"/>
      <c r="Q5" s="74"/>
      <c r="R5" s="74"/>
      <c r="S5" s="74"/>
      <c r="T5" s="74"/>
      <c r="U5" s="74"/>
      <c r="V5" s="74"/>
      <c r="W5" s="74"/>
    </row>
    <row r="6" spans="2:23" ht="44.25" customHeight="1" x14ac:dyDescent="0.25">
      <c r="B6" s="92"/>
      <c r="C6" s="74"/>
      <c r="D6" s="734" t="s">
        <v>2</v>
      </c>
      <c r="E6" s="734"/>
      <c r="F6" s="260"/>
      <c r="G6" s="257" t="s">
        <v>152</v>
      </c>
      <c r="H6" s="257" t="s">
        <v>153</v>
      </c>
      <c r="I6" s="276" t="s">
        <v>444</v>
      </c>
      <c r="J6" s="74"/>
      <c r="K6" s="74"/>
      <c r="L6" s="74"/>
      <c r="M6" s="74"/>
      <c r="N6" s="74"/>
      <c r="O6" s="74"/>
      <c r="P6" s="74"/>
      <c r="Q6" s="74"/>
      <c r="R6" s="74"/>
      <c r="S6" s="74"/>
      <c r="T6" s="74"/>
      <c r="U6" s="74"/>
      <c r="V6" s="74"/>
      <c r="W6" s="74"/>
    </row>
    <row r="7" spans="2:23" x14ac:dyDescent="0.25">
      <c r="B7" s="92"/>
      <c r="C7" s="74"/>
      <c r="D7" s="735" t="s">
        <v>40</v>
      </c>
      <c r="E7" s="735"/>
      <c r="F7" s="259"/>
      <c r="G7" s="259">
        <v>1</v>
      </c>
      <c r="H7" s="259">
        <v>2</v>
      </c>
      <c r="I7" s="277">
        <v>1</v>
      </c>
      <c r="J7" s="74"/>
      <c r="K7" s="74"/>
      <c r="L7" s="74"/>
      <c r="M7" s="74"/>
      <c r="N7" s="74"/>
      <c r="O7" s="74"/>
      <c r="P7" s="74"/>
      <c r="Q7" s="74"/>
      <c r="R7" s="74"/>
      <c r="S7" s="74"/>
      <c r="T7" s="74"/>
      <c r="U7" s="74"/>
      <c r="V7" s="74"/>
      <c r="W7" s="74"/>
    </row>
    <row r="8" spans="2:23" x14ac:dyDescent="0.25">
      <c r="B8" s="92"/>
      <c r="C8" s="74"/>
      <c r="D8" s="735" t="s">
        <v>39</v>
      </c>
      <c r="E8" s="735"/>
      <c r="F8" s="259"/>
      <c r="G8" s="259">
        <v>2</v>
      </c>
      <c r="H8" s="259">
        <v>2</v>
      </c>
      <c r="I8" s="277">
        <v>1</v>
      </c>
      <c r="J8" s="74"/>
      <c r="K8" s="74"/>
      <c r="L8" s="74"/>
      <c r="M8" s="74"/>
      <c r="N8" s="74"/>
      <c r="O8" s="74"/>
      <c r="P8" s="74"/>
      <c r="Q8" s="74"/>
      <c r="R8" s="74"/>
      <c r="S8" s="74"/>
      <c r="T8" s="74"/>
      <c r="U8" s="74"/>
      <c r="V8" s="74"/>
      <c r="W8" s="74"/>
    </row>
    <row r="9" spans="2:23" x14ac:dyDescent="0.25">
      <c r="B9" s="92"/>
      <c r="C9" s="74"/>
      <c r="D9" s="736" t="s">
        <v>14</v>
      </c>
      <c r="E9" s="736"/>
      <c r="F9" s="6"/>
      <c r="G9" s="259">
        <v>3</v>
      </c>
      <c r="H9" s="557">
        <v>2</v>
      </c>
      <c r="I9" s="557">
        <v>1</v>
      </c>
      <c r="J9" s="74"/>
      <c r="K9" s="74"/>
      <c r="L9" s="74"/>
      <c r="M9" s="74"/>
      <c r="N9" s="74"/>
      <c r="O9" s="74"/>
      <c r="P9" s="74"/>
      <c r="Q9" s="74"/>
      <c r="R9" s="74"/>
      <c r="S9" s="74"/>
      <c r="T9" s="74"/>
      <c r="U9" s="74"/>
      <c r="V9" s="74"/>
      <c r="W9" s="74"/>
    </row>
    <row r="10" spans="2:23" x14ac:dyDescent="0.25">
      <c r="B10" s="92"/>
      <c r="C10" s="74"/>
      <c r="D10" s="735" t="s">
        <v>29</v>
      </c>
      <c r="E10" s="735"/>
      <c r="F10" s="259"/>
      <c r="G10" s="557">
        <v>4</v>
      </c>
      <c r="H10" s="557">
        <v>2</v>
      </c>
      <c r="I10" s="557">
        <v>1</v>
      </c>
      <c r="J10" s="74"/>
      <c r="K10" s="74"/>
      <c r="L10" s="74"/>
      <c r="M10" s="74"/>
      <c r="N10" s="74"/>
      <c r="O10" s="74"/>
      <c r="P10" s="74"/>
      <c r="Q10" s="74"/>
      <c r="R10" s="74"/>
      <c r="S10" s="74"/>
      <c r="T10" s="74"/>
      <c r="U10" s="74"/>
      <c r="V10" s="74"/>
      <c r="W10" s="74"/>
    </row>
    <row r="11" spans="2:23" x14ac:dyDescent="0.25">
      <c r="B11" s="92"/>
      <c r="C11" s="74"/>
      <c r="D11" s="735" t="s">
        <v>41</v>
      </c>
      <c r="E11" s="735"/>
      <c r="F11" s="259"/>
      <c r="G11" s="557">
        <v>5</v>
      </c>
      <c r="H11" s="557">
        <v>2</v>
      </c>
      <c r="I11" s="557">
        <v>1</v>
      </c>
      <c r="J11" s="74"/>
      <c r="K11" s="74"/>
      <c r="L11" s="74"/>
      <c r="M11" s="74"/>
      <c r="N11" s="74"/>
      <c r="O11" s="74"/>
      <c r="P11" s="74"/>
      <c r="Q11" s="74"/>
      <c r="R11" s="74"/>
      <c r="S11" s="74"/>
      <c r="T11" s="74"/>
      <c r="U11" s="74"/>
      <c r="V11" s="74"/>
      <c r="W11" s="74"/>
    </row>
    <row r="12" spans="2:23" x14ac:dyDescent="0.25">
      <c r="B12" s="92"/>
      <c r="C12" s="74"/>
      <c r="D12" s="735" t="s">
        <v>38</v>
      </c>
      <c r="E12" s="735"/>
      <c r="F12" s="259"/>
      <c r="G12" s="557">
        <v>6</v>
      </c>
      <c r="H12" s="557">
        <v>2</v>
      </c>
      <c r="I12" s="557">
        <v>1</v>
      </c>
      <c r="J12" s="74"/>
      <c r="K12" s="74"/>
      <c r="L12" s="74"/>
      <c r="M12" s="74"/>
      <c r="N12" s="74"/>
      <c r="O12" s="74"/>
      <c r="P12" s="74"/>
      <c r="Q12" s="74"/>
      <c r="R12" s="74"/>
      <c r="S12" s="74"/>
      <c r="T12" s="74"/>
      <c r="U12" s="74"/>
      <c r="V12" s="74"/>
      <c r="W12" s="74"/>
    </row>
    <row r="13" spans="2:23" x14ac:dyDescent="0.25">
      <c r="B13" s="92"/>
      <c r="C13" s="74"/>
      <c r="D13" s="735" t="s">
        <v>35</v>
      </c>
      <c r="E13" s="735"/>
      <c r="F13" s="259"/>
      <c r="G13" s="557">
        <v>7</v>
      </c>
      <c r="H13" s="557">
        <v>2</v>
      </c>
      <c r="I13" s="557">
        <v>1</v>
      </c>
      <c r="J13" s="74"/>
      <c r="K13" s="74"/>
      <c r="L13" s="74"/>
      <c r="M13" s="74"/>
      <c r="N13" s="74"/>
      <c r="O13" s="74"/>
      <c r="P13" s="74"/>
      <c r="Q13" s="74"/>
      <c r="R13" s="74"/>
      <c r="S13" s="74"/>
      <c r="T13" s="74"/>
      <c r="U13" s="74"/>
      <c r="V13" s="74"/>
      <c r="W13" s="74"/>
    </row>
    <row r="14" spans="2:23" x14ac:dyDescent="0.25">
      <c r="B14" s="92"/>
      <c r="C14" s="74"/>
      <c r="D14" s="735" t="s">
        <v>16</v>
      </c>
      <c r="E14" s="735"/>
      <c r="F14" s="259"/>
      <c r="G14" s="557">
        <v>8</v>
      </c>
      <c r="H14" s="557">
        <v>2</v>
      </c>
      <c r="I14" s="557">
        <v>1</v>
      </c>
      <c r="J14" s="74"/>
      <c r="K14" s="74"/>
      <c r="L14" s="74"/>
      <c r="M14" s="74"/>
      <c r="N14" s="74"/>
      <c r="O14" s="74"/>
      <c r="P14" s="74"/>
      <c r="Q14" s="74"/>
      <c r="R14" s="74"/>
      <c r="S14" s="74"/>
      <c r="T14" s="74"/>
      <c r="U14" s="74"/>
      <c r="V14" s="74"/>
      <c r="W14" s="74"/>
    </row>
    <row r="15" spans="2:23" x14ac:dyDescent="0.25">
      <c r="B15" s="92"/>
      <c r="C15" s="74"/>
      <c r="D15" s="735" t="s">
        <v>42</v>
      </c>
      <c r="E15" s="735"/>
      <c r="F15" s="259"/>
      <c r="G15" s="557">
        <v>9</v>
      </c>
      <c r="H15" s="557">
        <v>2</v>
      </c>
      <c r="I15" s="557">
        <v>1</v>
      </c>
      <c r="J15" s="74"/>
      <c r="K15" s="74"/>
      <c r="L15" s="74"/>
      <c r="M15" s="74"/>
      <c r="N15" s="74"/>
      <c r="O15" s="74"/>
      <c r="P15" s="74"/>
      <c r="Q15" s="74"/>
      <c r="R15" s="74"/>
      <c r="S15" s="74"/>
      <c r="T15" s="74"/>
      <c r="U15" s="74"/>
      <c r="V15" s="74"/>
      <c r="W15" s="74"/>
    </row>
    <row r="16" spans="2:23" x14ac:dyDescent="0.25">
      <c r="B16" s="92"/>
      <c r="C16" s="74"/>
      <c r="D16" s="735" t="s">
        <v>15</v>
      </c>
      <c r="E16" s="735"/>
      <c r="F16" s="259"/>
      <c r="G16" s="557">
        <v>10</v>
      </c>
      <c r="H16" s="557">
        <v>2</v>
      </c>
      <c r="I16" s="557">
        <v>1</v>
      </c>
      <c r="J16" s="74"/>
      <c r="K16" s="74"/>
      <c r="L16" s="74"/>
      <c r="M16" s="74"/>
      <c r="N16" s="74"/>
      <c r="O16" s="74"/>
      <c r="P16" s="74"/>
      <c r="Q16" s="74"/>
      <c r="R16" s="74"/>
      <c r="S16" s="74"/>
      <c r="T16" s="74"/>
      <c r="U16" s="74"/>
      <c r="V16" s="74"/>
      <c r="W16" s="74"/>
    </row>
    <row r="17" spans="2:23" x14ac:dyDescent="0.25">
      <c r="B17" s="92"/>
      <c r="C17" s="74"/>
      <c r="D17" s="735" t="s">
        <v>7</v>
      </c>
      <c r="E17" s="735"/>
      <c r="F17" s="259"/>
      <c r="G17" s="557">
        <v>11</v>
      </c>
      <c r="H17" s="557">
        <v>2</v>
      </c>
      <c r="I17" s="557">
        <v>1</v>
      </c>
      <c r="J17" s="74"/>
      <c r="K17" s="74"/>
      <c r="L17" s="74"/>
      <c r="M17" s="74"/>
      <c r="N17" s="74"/>
      <c r="O17" s="74"/>
      <c r="P17" s="74"/>
      <c r="Q17" s="74"/>
      <c r="R17" s="74"/>
      <c r="S17" s="74"/>
      <c r="T17" s="74"/>
      <c r="U17" s="74"/>
      <c r="V17" s="74"/>
      <c r="W17" s="74"/>
    </row>
    <row r="18" spans="2:23" x14ac:dyDescent="0.25">
      <c r="B18" s="92"/>
      <c r="C18" s="74"/>
      <c r="D18" s="735" t="s">
        <v>20</v>
      </c>
      <c r="E18" s="735"/>
      <c r="F18" s="259"/>
      <c r="G18" s="557">
        <v>12</v>
      </c>
      <c r="H18" s="557">
        <v>2</v>
      </c>
      <c r="I18" s="557">
        <v>1</v>
      </c>
      <c r="J18" s="74"/>
      <c r="K18" s="74"/>
      <c r="L18" s="74"/>
      <c r="M18" s="74"/>
      <c r="N18" s="74"/>
      <c r="O18" s="74"/>
      <c r="P18" s="74"/>
      <c r="Q18" s="74"/>
      <c r="R18" s="74"/>
      <c r="S18" s="74"/>
      <c r="T18" s="74"/>
      <c r="U18" s="74"/>
      <c r="V18" s="74"/>
      <c r="W18" s="74"/>
    </row>
    <row r="19" spans="2:23" x14ac:dyDescent="0.25">
      <c r="B19" s="92"/>
      <c r="C19" s="74"/>
      <c r="D19" s="735" t="s">
        <v>27</v>
      </c>
      <c r="E19" s="735"/>
      <c r="F19" s="259"/>
      <c r="G19" s="557">
        <v>13</v>
      </c>
      <c r="H19" s="557">
        <v>2</v>
      </c>
      <c r="I19" s="557">
        <v>1</v>
      </c>
      <c r="J19" s="74"/>
      <c r="K19" s="74"/>
      <c r="L19" s="74"/>
      <c r="M19" s="74"/>
      <c r="N19" s="74"/>
      <c r="O19" s="74"/>
      <c r="P19" s="74"/>
      <c r="Q19" s="74"/>
      <c r="R19" s="74"/>
      <c r="S19" s="74"/>
      <c r="T19" s="74"/>
      <c r="U19" s="74"/>
      <c r="V19" s="74"/>
      <c r="W19" s="74"/>
    </row>
    <row r="20" spans="2:23" x14ac:dyDescent="0.25">
      <c r="B20" s="92"/>
      <c r="C20" s="74"/>
      <c r="D20" s="735" t="s">
        <v>28</v>
      </c>
      <c r="E20" s="735"/>
      <c r="F20" s="259"/>
      <c r="G20" s="557">
        <v>14</v>
      </c>
      <c r="H20" s="557">
        <v>2</v>
      </c>
      <c r="I20" s="557">
        <v>1</v>
      </c>
      <c r="J20" s="74"/>
      <c r="K20" s="74"/>
      <c r="L20" s="74"/>
      <c r="M20" s="74"/>
      <c r="N20" s="74"/>
      <c r="O20" s="74"/>
      <c r="P20" s="74"/>
      <c r="Q20" s="74"/>
      <c r="R20" s="74"/>
      <c r="S20" s="74"/>
      <c r="T20" s="74"/>
      <c r="U20" s="74"/>
      <c r="V20" s="74"/>
      <c r="W20" s="74"/>
    </row>
    <row r="21" spans="2:23" x14ac:dyDescent="0.25">
      <c r="B21" s="92"/>
      <c r="C21" s="74"/>
      <c r="D21" s="735" t="s">
        <v>19</v>
      </c>
      <c r="E21" s="735"/>
      <c r="F21" s="259"/>
      <c r="G21" s="557">
        <v>15</v>
      </c>
      <c r="H21" s="557">
        <v>2</v>
      </c>
      <c r="I21" s="557">
        <v>1</v>
      </c>
      <c r="J21" s="74"/>
      <c r="K21" s="74"/>
      <c r="L21" s="74"/>
      <c r="M21" s="74"/>
      <c r="N21" s="74"/>
      <c r="O21" s="74"/>
      <c r="P21" s="74"/>
      <c r="Q21" s="74"/>
      <c r="R21" s="74"/>
      <c r="S21" s="74"/>
      <c r="T21" s="74"/>
      <c r="U21" s="74"/>
      <c r="V21" s="74"/>
      <c r="W21" s="74"/>
    </row>
    <row r="22" spans="2:23" x14ac:dyDescent="0.25">
      <c r="B22" s="92"/>
      <c r="C22" s="74"/>
      <c r="D22" s="735" t="s">
        <v>22</v>
      </c>
      <c r="E22" s="735"/>
      <c r="F22" s="259"/>
      <c r="G22" s="557">
        <v>16</v>
      </c>
      <c r="H22" s="557">
        <v>2</v>
      </c>
      <c r="I22" s="557">
        <v>1</v>
      </c>
      <c r="J22" s="74"/>
      <c r="K22" s="74"/>
      <c r="L22" s="74"/>
      <c r="M22" s="74"/>
      <c r="N22" s="74"/>
      <c r="O22" s="74"/>
      <c r="P22" s="74"/>
      <c r="Q22" s="74"/>
      <c r="R22" s="74"/>
      <c r="S22" s="74"/>
      <c r="T22" s="74"/>
      <c r="U22" s="74"/>
      <c r="V22" s="74"/>
      <c r="W22" s="74"/>
    </row>
    <row r="23" spans="2:23" x14ac:dyDescent="0.25">
      <c r="B23" s="92"/>
      <c r="C23" s="74"/>
      <c r="D23" s="743" t="s">
        <v>45</v>
      </c>
      <c r="E23" s="743"/>
      <c r="F23" s="743"/>
      <c r="G23" s="140">
        <f>SUM(G7:G22)</f>
        <v>136</v>
      </c>
      <c r="H23" s="140">
        <f t="shared" ref="H23:I23" si="0">SUM(H7:H22)</f>
        <v>32</v>
      </c>
      <c r="I23" s="140">
        <f t="shared" si="0"/>
        <v>16</v>
      </c>
      <c r="J23" s="74"/>
      <c r="K23" s="74"/>
      <c r="L23" s="74"/>
      <c r="M23" s="74"/>
      <c r="N23" s="74"/>
      <c r="O23" s="74"/>
      <c r="P23" s="74"/>
      <c r="Q23" s="74"/>
      <c r="R23" s="74"/>
      <c r="S23" s="74"/>
      <c r="T23" s="74"/>
      <c r="U23" s="74"/>
      <c r="V23" s="74"/>
      <c r="W23" s="74"/>
    </row>
    <row r="24" spans="2:23" x14ac:dyDescent="0.25">
      <c r="B24" s="92"/>
      <c r="C24" s="74"/>
      <c r="D24" s="74"/>
      <c r="E24" s="74"/>
      <c r="F24" s="74"/>
      <c r="G24" s="74"/>
      <c r="H24" s="74"/>
      <c r="I24" s="74"/>
      <c r="J24" s="74"/>
      <c r="K24" s="74"/>
      <c r="L24" s="74"/>
      <c r="M24" s="74"/>
      <c r="N24" s="74"/>
      <c r="O24" s="74"/>
      <c r="P24" s="74"/>
      <c r="Q24" s="74"/>
      <c r="R24" s="74"/>
      <c r="S24" s="74"/>
      <c r="T24" s="74"/>
      <c r="U24" s="74"/>
      <c r="V24" s="74"/>
      <c r="W24" s="74"/>
    </row>
    <row r="25" spans="2:23" x14ac:dyDescent="0.25">
      <c r="B25" s="92"/>
      <c r="C25" s="74"/>
      <c r="D25" s="74"/>
      <c r="E25" s="74"/>
      <c r="F25" s="74"/>
      <c r="G25" s="74"/>
      <c r="H25" s="74"/>
      <c r="I25" s="74"/>
      <c r="J25" s="74"/>
      <c r="K25" s="74"/>
      <c r="L25" s="74"/>
      <c r="M25" s="74"/>
      <c r="N25" s="74"/>
      <c r="O25" s="74"/>
      <c r="P25" s="74"/>
      <c r="Q25" s="74"/>
      <c r="R25" s="74"/>
      <c r="S25" s="74"/>
      <c r="T25" s="74"/>
      <c r="U25" s="74"/>
      <c r="V25" s="74"/>
      <c r="W25" s="74"/>
    </row>
    <row r="26" spans="2:23" x14ac:dyDescent="0.25">
      <c r="B26" s="92"/>
      <c r="C26" s="74"/>
      <c r="D26" s="74"/>
      <c r="E26" s="74"/>
      <c r="F26" s="74"/>
      <c r="G26" s="74"/>
      <c r="H26" s="74"/>
      <c r="I26" s="74"/>
      <c r="J26" s="74"/>
      <c r="K26" s="74"/>
      <c r="L26" s="74"/>
      <c r="M26" s="74"/>
      <c r="N26" s="74"/>
      <c r="O26" s="74"/>
      <c r="P26" s="74"/>
      <c r="Q26" s="74"/>
      <c r="R26" s="74"/>
      <c r="S26" s="74"/>
      <c r="T26" s="74"/>
      <c r="U26" s="74"/>
      <c r="V26" s="74"/>
      <c r="W26" s="74"/>
    </row>
    <row r="27" spans="2:23" x14ac:dyDescent="0.25">
      <c r="B27" s="92"/>
      <c r="C27" s="74"/>
      <c r="D27" s="74"/>
      <c r="E27" s="74"/>
      <c r="F27" s="74"/>
      <c r="G27" s="74"/>
      <c r="H27" s="74"/>
      <c r="I27" s="74"/>
      <c r="J27" s="74"/>
      <c r="K27" s="74"/>
      <c r="L27" s="74"/>
      <c r="M27" s="74"/>
      <c r="N27" s="74"/>
      <c r="O27" s="74"/>
      <c r="P27" s="74"/>
      <c r="Q27" s="74"/>
      <c r="R27" s="74"/>
      <c r="S27" s="74"/>
      <c r="T27" s="74"/>
      <c r="U27" s="74"/>
      <c r="V27" s="74"/>
      <c r="W27" s="74"/>
    </row>
    <row r="28" spans="2:23" x14ac:dyDescent="0.25">
      <c r="B28" s="92"/>
      <c r="C28" s="74"/>
      <c r="D28" s="74"/>
      <c r="E28" s="74"/>
      <c r="F28" s="74"/>
      <c r="G28" s="74"/>
      <c r="H28" s="74"/>
      <c r="I28" s="74"/>
      <c r="J28" s="74"/>
      <c r="K28" s="74"/>
      <c r="L28" s="74"/>
      <c r="M28" s="74"/>
      <c r="N28" s="74"/>
      <c r="O28" s="74"/>
      <c r="P28" s="74"/>
      <c r="Q28" s="74"/>
      <c r="R28" s="74"/>
      <c r="S28" s="74"/>
      <c r="T28" s="74"/>
      <c r="U28" s="74"/>
      <c r="V28" s="74"/>
      <c r="W28" s="74"/>
    </row>
    <row r="29" spans="2:23" x14ac:dyDescent="0.25">
      <c r="B29" s="92"/>
      <c r="C29" s="74"/>
      <c r="D29" s="74"/>
      <c r="E29" s="74"/>
      <c r="F29" s="74"/>
      <c r="G29" s="74"/>
      <c r="H29" s="74"/>
      <c r="I29" s="74"/>
      <c r="J29" s="74"/>
      <c r="K29" s="74"/>
      <c r="L29" s="74"/>
      <c r="M29" s="74"/>
      <c r="N29" s="74"/>
      <c r="O29" s="74"/>
      <c r="P29" s="74"/>
      <c r="Q29" s="74"/>
      <c r="R29" s="74"/>
      <c r="S29" s="74"/>
      <c r="T29" s="74"/>
      <c r="U29" s="74"/>
      <c r="V29" s="74"/>
      <c r="W29" s="74"/>
    </row>
    <row r="30" spans="2:23" ht="38.25" x14ac:dyDescent="0.25">
      <c r="B30" s="92"/>
      <c r="C30" s="74"/>
      <c r="D30" s="74"/>
      <c r="E30" s="74"/>
      <c r="F30" s="74"/>
      <c r="G30" s="74"/>
      <c r="H30" s="74"/>
      <c r="I30" s="74"/>
      <c r="J30" s="74"/>
      <c r="K30" s="74"/>
      <c r="L30" s="74"/>
      <c r="M30" s="74"/>
      <c r="N30" s="74"/>
      <c r="O30" s="74"/>
      <c r="P30" s="74"/>
      <c r="Q30" s="74"/>
      <c r="R30" s="734" t="s">
        <v>2</v>
      </c>
      <c r="S30" s="734"/>
      <c r="T30" s="461" t="s">
        <v>132</v>
      </c>
      <c r="U30" s="257" t="s">
        <v>131</v>
      </c>
      <c r="V30" s="276" t="s">
        <v>445</v>
      </c>
      <c r="W30" s="74"/>
    </row>
    <row r="31" spans="2:23" x14ac:dyDescent="0.25">
      <c r="B31" s="92"/>
      <c r="C31" s="74"/>
      <c r="D31" s="74"/>
      <c r="E31" s="74"/>
      <c r="F31" s="74"/>
      <c r="G31" s="74"/>
      <c r="H31" s="74"/>
      <c r="I31" s="74"/>
      <c r="J31" s="74"/>
      <c r="K31" s="74"/>
      <c r="L31" s="74"/>
      <c r="M31" s="74"/>
      <c r="N31" s="74"/>
      <c r="O31" s="74"/>
      <c r="P31" s="74"/>
      <c r="Q31" s="74"/>
      <c r="R31" s="735" t="s">
        <v>40</v>
      </c>
      <c r="S31" s="735"/>
      <c r="T31" s="7">
        <v>10</v>
      </c>
      <c r="U31" s="7">
        <v>20</v>
      </c>
      <c r="V31" s="7">
        <v>10</v>
      </c>
      <c r="W31" s="74"/>
    </row>
    <row r="32" spans="2:23" x14ac:dyDescent="0.25">
      <c r="B32" s="92"/>
      <c r="C32" s="74"/>
      <c r="D32" s="74"/>
      <c r="E32" s="74"/>
      <c r="F32" s="74"/>
      <c r="G32" s="74"/>
      <c r="H32" s="74"/>
      <c r="I32" s="74"/>
      <c r="J32" s="74"/>
      <c r="K32" s="74"/>
      <c r="L32" s="74"/>
      <c r="M32" s="74"/>
      <c r="N32" s="74"/>
      <c r="O32" s="74"/>
      <c r="P32" s="74"/>
      <c r="Q32" s="74"/>
      <c r="R32" s="735" t="s">
        <v>39</v>
      </c>
      <c r="S32" s="735"/>
      <c r="T32" s="7">
        <v>20</v>
      </c>
      <c r="U32" s="7">
        <v>20</v>
      </c>
      <c r="V32" s="7">
        <v>10</v>
      </c>
      <c r="W32" s="74"/>
    </row>
    <row r="33" spans="2:23" x14ac:dyDescent="0.25">
      <c r="B33" s="92"/>
      <c r="C33" s="74"/>
      <c r="D33" s="74"/>
      <c r="E33" s="74"/>
      <c r="F33" s="74"/>
      <c r="G33" s="74"/>
      <c r="H33" s="74"/>
      <c r="I33" s="74"/>
      <c r="J33" s="74"/>
      <c r="K33" s="74"/>
      <c r="L33" s="74"/>
      <c r="M33" s="74"/>
      <c r="N33" s="74"/>
      <c r="O33" s="74"/>
      <c r="P33" s="74"/>
      <c r="Q33" s="74"/>
      <c r="R33" s="736" t="s">
        <v>14</v>
      </c>
      <c r="S33" s="736"/>
      <c r="T33" s="7">
        <v>30</v>
      </c>
      <c r="U33" s="7">
        <v>20</v>
      </c>
      <c r="V33" s="7">
        <v>10</v>
      </c>
      <c r="W33" s="74"/>
    </row>
    <row r="34" spans="2:23" x14ac:dyDescent="0.25">
      <c r="B34" s="92"/>
      <c r="C34" s="74"/>
      <c r="D34" s="74"/>
      <c r="E34" s="74"/>
      <c r="F34" s="74"/>
      <c r="G34" s="74"/>
      <c r="H34" s="74"/>
      <c r="I34" s="74"/>
      <c r="J34" s="74"/>
      <c r="K34" s="74"/>
      <c r="L34" s="74"/>
      <c r="M34" s="74"/>
      <c r="N34" s="74"/>
      <c r="O34" s="74"/>
      <c r="P34" s="74"/>
      <c r="Q34" s="74"/>
      <c r="R34" s="735" t="s">
        <v>29</v>
      </c>
      <c r="S34" s="735"/>
      <c r="T34" s="7">
        <v>40</v>
      </c>
      <c r="U34" s="7">
        <v>20</v>
      </c>
      <c r="V34" s="7">
        <v>10</v>
      </c>
      <c r="W34" s="74"/>
    </row>
    <row r="35" spans="2:23" x14ac:dyDescent="0.25">
      <c r="B35" s="92"/>
      <c r="C35" s="74"/>
      <c r="D35" s="74"/>
      <c r="E35" s="74"/>
      <c r="F35" s="74"/>
      <c r="G35" s="74"/>
      <c r="H35" s="74"/>
      <c r="I35" s="74"/>
      <c r="J35" s="74"/>
      <c r="K35" s="74"/>
      <c r="L35" s="74"/>
      <c r="M35" s="74"/>
      <c r="N35" s="74"/>
      <c r="O35" s="74"/>
      <c r="P35" s="74"/>
      <c r="Q35" s="74"/>
      <c r="R35" s="735" t="s">
        <v>41</v>
      </c>
      <c r="S35" s="735"/>
      <c r="T35" s="7">
        <v>50</v>
      </c>
      <c r="U35" s="7">
        <v>20</v>
      </c>
      <c r="V35" s="7">
        <v>10</v>
      </c>
      <c r="W35" s="74"/>
    </row>
    <row r="36" spans="2:23" x14ac:dyDescent="0.25">
      <c r="B36" s="92"/>
      <c r="C36" s="74"/>
      <c r="D36" s="74"/>
      <c r="E36" s="74"/>
      <c r="F36" s="74"/>
      <c r="G36" s="74"/>
      <c r="H36" s="74"/>
      <c r="I36" s="74"/>
      <c r="J36" s="74"/>
      <c r="K36" s="74"/>
      <c r="L36" s="74"/>
      <c r="M36" s="74"/>
      <c r="N36" s="74"/>
      <c r="O36" s="74"/>
      <c r="P36" s="74"/>
      <c r="Q36" s="74"/>
      <c r="R36" s="735" t="s">
        <v>38</v>
      </c>
      <c r="S36" s="735"/>
      <c r="T36" s="7">
        <v>60</v>
      </c>
      <c r="U36" s="7">
        <v>20</v>
      </c>
      <c r="V36" s="7">
        <v>10</v>
      </c>
      <c r="W36" s="74"/>
    </row>
    <row r="37" spans="2:23" x14ac:dyDescent="0.25">
      <c r="B37" s="92"/>
      <c r="C37" s="74"/>
      <c r="D37" s="74"/>
      <c r="E37" s="74"/>
      <c r="F37" s="74"/>
      <c r="G37" s="74"/>
      <c r="H37" s="74"/>
      <c r="I37" s="74"/>
      <c r="J37" s="74"/>
      <c r="K37" s="74"/>
      <c r="L37" s="74"/>
      <c r="M37" s="74"/>
      <c r="N37" s="74"/>
      <c r="O37" s="74"/>
      <c r="P37" s="74"/>
      <c r="Q37" s="74"/>
      <c r="R37" s="735" t="s">
        <v>35</v>
      </c>
      <c r="S37" s="735"/>
      <c r="T37" s="7">
        <v>70</v>
      </c>
      <c r="U37" s="7">
        <v>20</v>
      </c>
      <c r="V37" s="7">
        <v>10</v>
      </c>
      <c r="W37" s="74"/>
    </row>
    <row r="38" spans="2:23" x14ac:dyDescent="0.25">
      <c r="B38" s="92"/>
      <c r="C38" s="74"/>
      <c r="D38" s="74"/>
      <c r="E38" s="74"/>
      <c r="F38" s="74"/>
      <c r="G38" s="74"/>
      <c r="H38" s="74"/>
      <c r="I38" s="74"/>
      <c r="J38" s="74"/>
      <c r="K38" s="74"/>
      <c r="L38" s="74"/>
      <c r="M38" s="74"/>
      <c r="N38" s="74"/>
      <c r="O38" s="74"/>
      <c r="P38" s="74"/>
      <c r="Q38" s="74"/>
      <c r="R38" s="735" t="s">
        <v>16</v>
      </c>
      <c r="S38" s="735"/>
      <c r="T38" s="7">
        <v>80</v>
      </c>
      <c r="U38" s="7">
        <v>20</v>
      </c>
      <c r="V38" s="7">
        <v>10</v>
      </c>
      <c r="W38" s="74"/>
    </row>
    <row r="39" spans="2:23" x14ac:dyDescent="0.25">
      <c r="B39" s="92"/>
      <c r="C39" s="74"/>
      <c r="D39" s="74"/>
      <c r="E39" s="74"/>
      <c r="F39" s="74"/>
      <c r="G39" s="74"/>
      <c r="H39" s="74"/>
      <c r="I39" s="74"/>
      <c r="J39" s="74"/>
      <c r="K39" s="74"/>
      <c r="L39" s="74"/>
      <c r="M39" s="74"/>
      <c r="N39" s="74"/>
      <c r="O39" s="74"/>
      <c r="P39" s="74"/>
      <c r="Q39" s="74"/>
      <c r="R39" s="735" t="s">
        <v>42</v>
      </c>
      <c r="S39" s="735"/>
      <c r="T39" s="7">
        <v>90</v>
      </c>
      <c r="U39" s="7">
        <v>20</v>
      </c>
      <c r="V39" s="7">
        <v>10</v>
      </c>
      <c r="W39" s="74"/>
    </row>
    <row r="40" spans="2:23" x14ac:dyDescent="0.25">
      <c r="B40" s="92"/>
      <c r="C40" s="74"/>
      <c r="D40" s="74"/>
      <c r="E40" s="74"/>
      <c r="F40" s="74"/>
      <c r="G40" s="74"/>
      <c r="H40" s="74"/>
      <c r="I40" s="74"/>
      <c r="J40" s="74"/>
      <c r="K40" s="74"/>
      <c r="L40" s="74"/>
      <c r="M40" s="74"/>
      <c r="N40" s="74"/>
      <c r="O40" s="74"/>
      <c r="P40" s="74"/>
      <c r="Q40" s="74"/>
      <c r="R40" s="735" t="s">
        <v>15</v>
      </c>
      <c r="S40" s="735"/>
      <c r="T40" s="7">
        <v>100</v>
      </c>
      <c r="U40" s="7">
        <v>20</v>
      </c>
      <c r="V40" s="7">
        <v>10</v>
      </c>
      <c r="W40" s="74"/>
    </row>
    <row r="41" spans="2:23" x14ac:dyDescent="0.25">
      <c r="B41" s="92"/>
      <c r="C41" s="74"/>
      <c r="D41" s="74"/>
      <c r="E41" s="74"/>
      <c r="F41" s="74"/>
      <c r="G41" s="74"/>
      <c r="H41" s="74"/>
      <c r="I41" s="74"/>
      <c r="J41" s="74"/>
      <c r="K41" s="74"/>
      <c r="L41" s="74"/>
      <c r="M41" s="74"/>
      <c r="N41" s="74"/>
      <c r="O41" s="74"/>
      <c r="P41" s="74"/>
      <c r="Q41" s="74"/>
      <c r="R41" s="735" t="s">
        <v>7</v>
      </c>
      <c r="S41" s="735"/>
      <c r="T41" s="7">
        <v>110</v>
      </c>
      <c r="U41" s="7">
        <v>20</v>
      </c>
      <c r="V41" s="7">
        <v>10</v>
      </c>
      <c r="W41" s="74"/>
    </row>
    <row r="42" spans="2:23" x14ac:dyDescent="0.25">
      <c r="B42" s="92"/>
      <c r="C42" s="74"/>
      <c r="D42" s="74"/>
      <c r="E42" s="74"/>
      <c r="F42" s="74"/>
      <c r="G42" s="74"/>
      <c r="H42" s="74"/>
      <c r="I42" s="74"/>
      <c r="J42" s="74"/>
      <c r="K42" s="74"/>
      <c r="L42" s="74"/>
      <c r="M42" s="74"/>
      <c r="N42" s="74"/>
      <c r="O42" s="74"/>
      <c r="P42" s="74"/>
      <c r="Q42" s="74"/>
      <c r="R42" s="735" t="s">
        <v>20</v>
      </c>
      <c r="S42" s="735"/>
      <c r="T42" s="7">
        <v>120</v>
      </c>
      <c r="U42" s="7">
        <v>20</v>
      </c>
      <c r="V42" s="7">
        <v>10</v>
      </c>
      <c r="W42" s="74"/>
    </row>
    <row r="43" spans="2:23" x14ac:dyDescent="0.25">
      <c r="B43" s="92"/>
      <c r="C43" s="74"/>
      <c r="D43" s="74"/>
      <c r="E43" s="74"/>
      <c r="F43" s="74"/>
      <c r="G43" s="74"/>
      <c r="H43" s="74"/>
      <c r="I43" s="74"/>
      <c r="J43" s="74"/>
      <c r="K43" s="74"/>
      <c r="L43" s="74"/>
      <c r="M43" s="74"/>
      <c r="N43" s="74"/>
      <c r="O43" s="74"/>
      <c r="P43" s="74"/>
      <c r="Q43" s="74"/>
      <c r="R43" s="735" t="s">
        <v>27</v>
      </c>
      <c r="S43" s="735"/>
      <c r="T43" s="7">
        <v>130</v>
      </c>
      <c r="U43" s="7">
        <v>20</v>
      </c>
      <c r="V43" s="7">
        <v>10</v>
      </c>
      <c r="W43" s="74"/>
    </row>
    <row r="44" spans="2:23" x14ac:dyDescent="0.25">
      <c r="B44" s="92"/>
      <c r="C44" s="74"/>
      <c r="D44" s="74"/>
      <c r="E44" s="74"/>
      <c r="F44" s="74"/>
      <c r="G44" s="74"/>
      <c r="H44" s="74"/>
      <c r="I44" s="74"/>
      <c r="J44" s="74"/>
      <c r="K44" s="74"/>
      <c r="L44" s="74"/>
      <c r="M44" s="74"/>
      <c r="N44" s="74"/>
      <c r="O44" s="74"/>
      <c r="P44" s="74"/>
      <c r="Q44" s="74"/>
      <c r="R44" s="735" t="s">
        <v>28</v>
      </c>
      <c r="S44" s="735"/>
      <c r="T44" s="7">
        <v>140</v>
      </c>
      <c r="U44" s="7">
        <v>20</v>
      </c>
      <c r="V44" s="7">
        <v>10</v>
      </c>
      <c r="W44" s="74"/>
    </row>
    <row r="45" spans="2:23" x14ac:dyDescent="0.25">
      <c r="B45" s="92"/>
      <c r="C45" s="74"/>
      <c r="D45" s="74"/>
      <c r="E45" s="74"/>
      <c r="F45" s="74"/>
      <c r="G45" s="74"/>
      <c r="H45" s="74"/>
      <c r="I45" s="74"/>
      <c r="J45" s="74"/>
      <c r="K45" s="74"/>
      <c r="L45" s="74"/>
      <c r="M45" s="74"/>
      <c r="N45" s="74"/>
      <c r="O45" s="74"/>
      <c r="P45" s="74"/>
      <c r="Q45" s="74"/>
      <c r="R45" s="735" t="s">
        <v>19</v>
      </c>
      <c r="S45" s="735"/>
      <c r="T45" s="7">
        <v>150</v>
      </c>
      <c r="U45" s="7">
        <v>20</v>
      </c>
      <c r="V45" s="7">
        <v>10</v>
      </c>
      <c r="W45" s="74"/>
    </row>
    <row r="46" spans="2:23" x14ac:dyDescent="0.25">
      <c r="B46" s="92"/>
      <c r="C46" s="74"/>
      <c r="D46" s="74"/>
      <c r="E46" s="74"/>
      <c r="F46" s="74"/>
      <c r="G46" s="74"/>
      <c r="H46" s="74"/>
      <c r="I46" s="74"/>
      <c r="J46" s="74"/>
      <c r="K46" s="74"/>
      <c r="L46" s="74"/>
      <c r="M46" s="74"/>
      <c r="N46" s="74"/>
      <c r="O46" s="74"/>
      <c r="P46" s="74"/>
      <c r="Q46" s="74"/>
      <c r="R46" s="735" t="s">
        <v>22</v>
      </c>
      <c r="S46" s="735"/>
      <c r="T46" s="7">
        <v>160</v>
      </c>
      <c r="U46" s="7">
        <v>20</v>
      </c>
      <c r="V46" s="7">
        <v>10</v>
      </c>
      <c r="W46" s="74"/>
    </row>
    <row r="47" spans="2:23" x14ac:dyDescent="0.25">
      <c r="B47" s="92"/>
      <c r="C47" s="74"/>
      <c r="D47" s="74"/>
      <c r="E47" s="74"/>
      <c r="F47" s="74"/>
      <c r="G47" s="74"/>
      <c r="H47" s="74"/>
      <c r="I47" s="74"/>
      <c r="J47" s="74"/>
      <c r="K47" s="74"/>
      <c r="L47" s="74"/>
      <c r="M47" s="74"/>
      <c r="N47" s="74"/>
      <c r="O47" s="74"/>
      <c r="P47" s="74"/>
      <c r="Q47" s="74"/>
      <c r="R47" s="247" t="s">
        <v>47</v>
      </c>
      <c r="S47" s="247"/>
      <c r="T47" s="141">
        <f>SUM(T31:T46)</f>
        <v>1360</v>
      </c>
      <c r="U47" s="141">
        <f>SUM(U31:U46)</f>
        <v>320</v>
      </c>
      <c r="V47" s="141">
        <f>SUM(V31:V46)</f>
        <v>160</v>
      </c>
      <c r="W47" s="74"/>
    </row>
    <row r="48" spans="2:23" x14ac:dyDescent="0.25">
      <c r="B48" s="92"/>
      <c r="C48" s="74"/>
      <c r="D48" s="74"/>
      <c r="E48" s="74"/>
      <c r="F48" s="74"/>
      <c r="G48" s="74"/>
      <c r="H48" s="74"/>
      <c r="I48" s="74"/>
      <c r="J48" s="74"/>
      <c r="K48" s="74"/>
      <c r="L48" s="74"/>
      <c r="M48" s="74"/>
      <c r="N48" s="74"/>
      <c r="O48" s="74"/>
      <c r="P48" s="74"/>
      <c r="Q48" s="74"/>
      <c r="R48" s="74"/>
      <c r="S48" s="74"/>
      <c r="T48" s="74"/>
      <c r="U48" s="74"/>
      <c r="V48" s="74"/>
      <c r="W48" s="74"/>
    </row>
    <row r="49" spans="2:23" x14ac:dyDescent="0.25">
      <c r="B49" s="92"/>
      <c r="C49" s="74"/>
      <c r="D49" s="74"/>
      <c r="E49" s="74"/>
      <c r="F49" s="74"/>
      <c r="G49" s="74"/>
      <c r="H49" s="74"/>
      <c r="I49" s="74"/>
      <c r="J49" s="74"/>
      <c r="K49" s="74"/>
      <c r="L49" s="74"/>
      <c r="M49" s="74"/>
      <c r="N49" s="74"/>
      <c r="O49" s="74"/>
      <c r="P49" s="74"/>
      <c r="Q49" s="74"/>
      <c r="R49" s="74"/>
      <c r="S49" s="74"/>
      <c r="T49" s="74"/>
      <c r="U49" s="74"/>
      <c r="V49" s="74"/>
      <c r="W49" s="74"/>
    </row>
    <row r="50" spans="2:23" x14ac:dyDescent="0.25">
      <c r="B50" s="92"/>
      <c r="C50" s="74"/>
      <c r="D50" s="74"/>
      <c r="E50" s="74"/>
      <c r="F50" s="74"/>
      <c r="G50" s="74"/>
      <c r="H50" s="74"/>
      <c r="I50" s="74"/>
      <c r="J50" s="74"/>
      <c r="K50" s="74"/>
      <c r="L50" s="74"/>
      <c r="M50" s="74"/>
      <c r="N50" s="74"/>
      <c r="O50" s="74"/>
      <c r="P50" s="74"/>
      <c r="Q50" s="74"/>
      <c r="R50" s="74"/>
      <c r="S50" s="74"/>
      <c r="T50" s="74"/>
      <c r="U50" s="74"/>
      <c r="V50" s="74"/>
      <c r="W50" s="74"/>
    </row>
    <row r="51" spans="2:23" x14ac:dyDescent="0.25">
      <c r="B51" s="92"/>
      <c r="C51" s="74"/>
      <c r="D51" s="74"/>
      <c r="E51" s="74"/>
      <c r="F51" s="74"/>
      <c r="G51" s="74"/>
      <c r="H51" s="74"/>
      <c r="I51" s="74"/>
      <c r="J51" s="74"/>
      <c r="K51" s="74"/>
      <c r="L51" s="74"/>
      <c r="M51" s="74"/>
      <c r="N51" s="74"/>
      <c r="O51" s="74"/>
      <c r="P51" s="74"/>
      <c r="Q51" s="74"/>
      <c r="R51" s="74"/>
      <c r="S51" s="74"/>
      <c r="T51" s="74"/>
      <c r="U51" s="74"/>
      <c r="V51" s="74"/>
      <c r="W51" s="74"/>
    </row>
    <row r="52" spans="2:23" ht="18.75" x14ac:dyDescent="0.25">
      <c r="B52" s="662" t="s">
        <v>371</v>
      </c>
      <c r="C52" s="663"/>
      <c r="D52" s="663"/>
      <c r="E52" s="663"/>
      <c r="F52" s="663"/>
      <c r="G52" s="663"/>
      <c r="H52" s="663"/>
      <c r="I52" s="663"/>
      <c r="J52" s="663"/>
      <c r="K52" s="663"/>
      <c r="L52" s="663"/>
      <c r="M52" s="663"/>
      <c r="N52" s="663"/>
      <c r="O52" s="663"/>
      <c r="P52" s="663"/>
      <c r="Q52" s="663"/>
      <c r="R52" s="663"/>
      <c r="S52" s="663"/>
      <c r="T52" s="663"/>
      <c r="U52" s="663"/>
      <c r="V52" s="663"/>
      <c r="W52" s="663"/>
    </row>
    <row r="53" spans="2:23" x14ac:dyDescent="0.25">
      <c r="B53" s="164" t="s">
        <v>113</v>
      </c>
      <c r="C53" s="74"/>
      <c r="D53" s="74"/>
      <c r="E53" s="74"/>
      <c r="F53" s="74"/>
      <c r="G53" s="74"/>
      <c r="H53" s="74"/>
      <c r="I53" s="74"/>
      <c r="J53" s="74"/>
      <c r="K53" s="74"/>
      <c r="L53" s="74"/>
      <c r="M53" s="74"/>
      <c r="N53" s="74"/>
      <c r="O53" s="74"/>
      <c r="P53" s="74"/>
      <c r="Q53" s="74"/>
      <c r="R53" s="74"/>
      <c r="S53" s="74"/>
      <c r="T53" s="74"/>
      <c r="U53" s="74"/>
      <c r="V53" s="74"/>
      <c r="W53" s="74"/>
    </row>
    <row r="54" spans="2:23" x14ac:dyDescent="0.25">
      <c r="B54" s="164" t="s">
        <v>429</v>
      </c>
      <c r="C54" s="554"/>
      <c r="D54" s="554"/>
      <c r="E54" s="554"/>
      <c r="F54" s="554"/>
      <c r="G54" s="554"/>
      <c r="H54" s="554"/>
      <c r="I54" s="554"/>
      <c r="J54" s="554"/>
      <c r="K54" s="554"/>
      <c r="L54" s="554"/>
      <c r="M54" s="554"/>
      <c r="N54" s="554"/>
      <c r="O54" s="554"/>
      <c r="P54" s="554"/>
      <c r="Q54" s="554"/>
      <c r="R54" s="554"/>
      <c r="S54" s="554"/>
      <c r="T54" s="554"/>
      <c r="U54" s="554"/>
      <c r="V54" s="554"/>
      <c r="W54" s="554"/>
    </row>
    <row r="55" spans="2:23" x14ac:dyDescent="0.25">
      <c r="B55" s="164"/>
      <c r="C55" s="266"/>
      <c r="D55" s="8">
        <v>39083</v>
      </c>
      <c r="E55" s="8">
        <v>39448</v>
      </c>
      <c r="F55" s="8">
        <v>39814</v>
      </c>
      <c r="G55" s="8">
        <v>40179</v>
      </c>
      <c r="H55" s="8">
        <v>40544</v>
      </c>
      <c r="I55" s="8">
        <v>40909</v>
      </c>
      <c r="J55" s="8">
        <v>41275</v>
      </c>
      <c r="K55" s="8">
        <v>41640</v>
      </c>
      <c r="L55" s="8">
        <v>42005</v>
      </c>
      <c r="M55" s="8">
        <v>42370</v>
      </c>
      <c r="N55" s="8">
        <v>42736</v>
      </c>
      <c r="O55" s="8">
        <v>43101</v>
      </c>
      <c r="P55" s="8">
        <v>43282</v>
      </c>
      <c r="Q55" s="74"/>
      <c r="R55" s="74"/>
      <c r="S55" s="74"/>
      <c r="T55" s="74"/>
      <c r="U55" s="74"/>
      <c r="V55" s="74"/>
      <c r="W55" s="74"/>
    </row>
    <row r="56" spans="2:23" x14ac:dyDescent="0.25">
      <c r="B56" s="758" t="s">
        <v>323</v>
      </c>
      <c r="C56" s="760"/>
      <c r="D56" s="760"/>
      <c r="E56" s="760"/>
      <c r="F56" s="760"/>
      <c r="G56" s="760"/>
      <c r="H56" s="760"/>
      <c r="I56" s="760"/>
      <c r="J56" s="760"/>
      <c r="K56" s="760"/>
      <c r="L56" s="760"/>
      <c r="M56" s="760"/>
      <c r="N56" s="760"/>
      <c r="O56" s="760"/>
      <c r="P56" s="760"/>
      <c r="Q56" s="760"/>
      <c r="R56" s="760"/>
      <c r="S56" s="760"/>
      <c r="T56" s="760"/>
      <c r="U56" s="760"/>
      <c r="V56" s="760"/>
      <c r="W56" s="760"/>
    </row>
    <row r="57" spans="2:23" x14ac:dyDescent="0.25">
      <c r="B57" s="265"/>
      <c r="C57" s="10"/>
      <c r="D57" s="8">
        <v>39447</v>
      </c>
      <c r="E57" s="8">
        <v>39813</v>
      </c>
      <c r="F57" s="8">
        <v>40178</v>
      </c>
      <c r="G57" s="8">
        <v>40543</v>
      </c>
      <c r="H57" s="8">
        <v>40908</v>
      </c>
      <c r="I57" s="8">
        <v>41274</v>
      </c>
      <c r="J57" s="8">
        <v>41639</v>
      </c>
      <c r="K57" s="8">
        <v>42004</v>
      </c>
      <c r="L57" s="8">
        <v>42369</v>
      </c>
      <c r="M57" s="8">
        <v>42735</v>
      </c>
      <c r="N57" s="8">
        <v>43100</v>
      </c>
      <c r="O57" s="8">
        <v>43281</v>
      </c>
      <c r="P57" s="8">
        <v>43556</v>
      </c>
      <c r="Q57" s="74"/>
      <c r="R57" s="74"/>
      <c r="S57" s="418" t="s">
        <v>135</v>
      </c>
      <c r="T57" s="418" t="s">
        <v>137</v>
      </c>
      <c r="U57" s="74"/>
      <c r="V57" s="74"/>
      <c r="W57" s="74"/>
    </row>
    <row r="58" spans="2:23" ht="60" x14ac:dyDescent="0.25">
      <c r="B58" s="737" t="s">
        <v>40</v>
      </c>
      <c r="C58" s="738"/>
      <c r="D58" s="106">
        <v>2007</v>
      </c>
      <c r="E58" s="106">
        <v>2008</v>
      </c>
      <c r="F58" s="106">
        <v>2009</v>
      </c>
      <c r="G58" s="106">
        <v>2010</v>
      </c>
      <c r="H58" s="106">
        <f t="shared" ref="H58:N58" si="1">G58+1</f>
        <v>2011</v>
      </c>
      <c r="I58" s="106">
        <f t="shared" si="1"/>
        <v>2012</v>
      </c>
      <c r="J58" s="106">
        <f t="shared" si="1"/>
        <v>2013</v>
      </c>
      <c r="K58" s="106">
        <f t="shared" si="1"/>
        <v>2014</v>
      </c>
      <c r="L58" s="106">
        <f t="shared" si="1"/>
        <v>2015</v>
      </c>
      <c r="M58" s="106">
        <f t="shared" si="1"/>
        <v>2016</v>
      </c>
      <c r="N58" s="106">
        <f t="shared" si="1"/>
        <v>2017</v>
      </c>
      <c r="O58" s="106" t="s">
        <v>133</v>
      </c>
      <c r="P58" s="114" t="s">
        <v>287</v>
      </c>
      <c r="Q58" s="107" t="s">
        <v>49</v>
      </c>
      <c r="R58" s="9"/>
      <c r="S58" s="9"/>
      <c r="T58" s="74"/>
      <c r="U58" s="74"/>
      <c r="V58" s="74"/>
      <c r="W58" s="74"/>
    </row>
    <row r="59" spans="2:23" x14ac:dyDescent="0.25">
      <c r="B59" s="739" t="s">
        <v>276</v>
      </c>
      <c r="C59" s="740"/>
      <c r="D59" s="351">
        <v>1</v>
      </c>
      <c r="E59" s="351">
        <v>2</v>
      </c>
      <c r="F59" s="351">
        <v>3</v>
      </c>
      <c r="G59" s="258">
        <v>4</v>
      </c>
      <c r="H59" s="258">
        <v>5</v>
      </c>
      <c r="I59" s="258">
        <v>6</v>
      </c>
      <c r="J59" s="258">
        <v>7</v>
      </c>
      <c r="K59" s="258">
        <v>8</v>
      </c>
      <c r="L59" s="258">
        <v>9</v>
      </c>
      <c r="M59" s="258">
        <v>10</v>
      </c>
      <c r="N59" s="258">
        <v>11</v>
      </c>
      <c r="O59" s="258">
        <v>12</v>
      </c>
      <c r="P59" s="258">
        <v>13</v>
      </c>
      <c r="Q59" s="261">
        <f>SUM(D59:P59)</f>
        <v>91</v>
      </c>
      <c r="R59" s="425">
        <v>0</v>
      </c>
      <c r="S59" s="11">
        <v>1000</v>
      </c>
      <c r="T59" s="74"/>
      <c r="U59" s="74"/>
      <c r="V59" s="74"/>
      <c r="W59" s="74"/>
    </row>
    <row r="60" spans="2:23" x14ac:dyDescent="0.25">
      <c r="B60" s="741" t="s">
        <v>275</v>
      </c>
      <c r="C60" s="742"/>
      <c r="D60" s="120">
        <v>10</v>
      </c>
      <c r="E60" s="120">
        <v>20</v>
      </c>
      <c r="F60" s="120">
        <v>30</v>
      </c>
      <c r="G60" s="120">
        <v>40</v>
      </c>
      <c r="H60" s="120">
        <v>50</v>
      </c>
      <c r="I60" s="120">
        <v>60</v>
      </c>
      <c r="J60" s="120">
        <v>70</v>
      </c>
      <c r="K60" s="120">
        <v>80</v>
      </c>
      <c r="L60" s="120">
        <v>90</v>
      </c>
      <c r="M60" s="120">
        <v>100</v>
      </c>
      <c r="N60" s="120">
        <v>110</v>
      </c>
      <c r="O60" s="120">
        <v>120</v>
      </c>
      <c r="P60" s="120">
        <v>130</v>
      </c>
      <c r="Q60" s="143">
        <f>SUM(D60:P60)</f>
        <v>910</v>
      </c>
      <c r="R60" s="425">
        <v>0</v>
      </c>
      <c r="S60" s="11">
        <v>1000</v>
      </c>
      <c r="T60" s="74"/>
      <c r="U60" s="74"/>
      <c r="V60" s="74"/>
      <c r="W60" s="74"/>
    </row>
    <row r="61" spans="2:23" x14ac:dyDescent="0.25">
      <c r="B61" s="741" t="s">
        <v>140</v>
      </c>
      <c r="C61" s="742"/>
      <c r="D61" s="351"/>
      <c r="E61" s="351"/>
      <c r="F61" s="351"/>
      <c r="G61" s="258"/>
      <c r="H61" s="258"/>
      <c r="I61" s="258"/>
      <c r="J61" s="258"/>
      <c r="K61" s="258"/>
      <c r="L61" s="258"/>
      <c r="M61" s="258"/>
      <c r="N61" s="258"/>
      <c r="O61" s="258"/>
      <c r="P61" s="258"/>
      <c r="Q61" s="405">
        <f t="shared" ref="Q61:Q68" si="2">SUM(D61:P61)</f>
        <v>0</v>
      </c>
      <c r="R61" s="425">
        <v>1000</v>
      </c>
      <c r="S61" s="11">
        <v>10000</v>
      </c>
      <c r="T61" s="74"/>
      <c r="U61" s="74"/>
      <c r="V61" s="74"/>
      <c r="W61" s="74"/>
    </row>
    <row r="62" spans="2:23" x14ac:dyDescent="0.25">
      <c r="B62" s="741" t="s">
        <v>275</v>
      </c>
      <c r="C62" s="742"/>
      <c r="D62" s="120"/>
      <c r="E62" s="120"/>
      <c r="F62" s="120"/>
      <c r="G62" s="120"/>
      <c r="H62" s="120"/>
      <c r="I62" s="120"/>
      <c r="J62" s="120"/>
      <c r="K62" s="120"/>
      <c r="L62" s="120"/>
      <c r="M62" s="120"/>
      <c r="N62" s="120"/>
      <c r="O62" s="120"/>
      <c r="P62" s="120"/>
      <c r="Q62" s="143">
        <f t="shared" si="2"/>
        <v>0</v>
      </c>
      <c r="R62" s="425">
        <v>1000</v>
      </c>
      <c r="S62" s="11">
        <v>10000</v>
      </c>
      <c r="T62" s="74"/>
      <c r="U62" s="74"/>
      <c r="V62" s="74"/>
      <c r="W62" s="74"/>
    </row>
    <row r="63" spans="2:23" x14ac:dyDescent="0.25">
      <c r="B63" s="741" t="s">
        <v>322</v>
      </c>
      <c r="C63" s="742"/>
      <c r="D63" s="351"/>
      <c r="E63" s="351"/>
      <c r="F63" s="351"/>
      <c r="G63" s="258"/>
      <c r="H63" s="258"/>
      <c r="I63" s="258"/>
      <c r="J63" s="258"/>
      <c r="K63" s="258"/>
      <c r="L63" s="258"/>
      <c r="M63" s="258"/>
      <c r="N63" s="258"/>
      <c r="O63" s="258"/>
      <c r="P63" s="258"/>
      <c r="Q63" s="405">
        <f t="shared" si="2"/>
        <v>0</v>
      </c>
      <c r="R63" s="425">
        <v>10000</v>
      </c>
      <c r="S63" s="11">
        <v>50000</v>
      </c>
      <c r="T63" s="74"/>
      <c r="U63" s="74"/>
      <c r="V63" s="74"/>
      <c r="W63" s="74"/>
    </row>
    <row r="64" spans="2:23" x14ac:dyDescent="0.25">
      <c r="B64" s="741" t="s">
        <v>275</v>
      </c>
      <c r="C64" s="742"/>
      <c r="D64" s="120"/>
      <c r="E64" s="120"/>
      <c r="F64" s="120"/>
      <c r="G64" s="120"/>
      <c r="H64" s="120"/>
      <c r="I64" s="120"/>
      <c r="J64" s="120"/>
      <c r="K64" s="120"/>
      <c r="L64" s="120"/>
      <c r="M64" s="120"/>
      <c r="N64" s="120"/>
      <c r="O64" s="120"/>
      <c r="P64" s="120"/>
      <c r="Q64" s="143">
        <f t="shared" si="2"/>
        <v>0</v>
      </c>
      <c r="R64" s="425">
        <v>10000</v>
      </c>
      <c r="S64" s="11">
        <v>50000</v>
      </c>
      <c r="T64" s="74"/>
      <c r="U64" s="74"/>
      <c r="V64" s="74"/>
      <c r="W64" s="74"/>
    </row>
    <row r="65" spans="2:23" x14ac:dyDescent="0.25">
      <c r="B65" s="741" t="s">
        <v>278</v>
      </c>
      <c r="C65" s="742"/>
      <c r="D65" s="351"/>
      <c r="E65" s="351"/>
      <c r="F65" s="351"/>
      <c r="G65" s="258"/>
      <c r="H65" s="258"/>
      <c r="I65" s="258"/>
      <c r="J65" s="258"/>
      <c r="K65" s="258"/>
      <c r="L65" s="258"/>
      <c r="M65" s="258"/>
      <c r="N65" s="258"/>
      <c r="O65" s="258"/>
      <c r="P65" s="258"/>
      <c r="Q65" s="405">
        <f>SUM(D65:P65)</f>
        <v>0</v>
      </c>
      <c r="R65" s="425">
        <v>50000</v>
      </c>
      <c r="S65" s="11">
        <v>100000</v>
      </c>
      <c r="T65" s="74"/>
      <c r="U65" s="74"/>
      <c r="V65" s="74"/>
      <c r="W65" s="74"/>
    </row>
    <row r="66" spans="2:23" x14ac:dyDescent="0.25">
      <c r="B66" s="741" t="s">
        <v>275</v>
      </c>
      <c r="C66" s="742"/>
      <c r="D66" s="120"/>
      <c r="E66" s="120"/>
      <c r="F66" s="120"/>
      <c r="G66" s="120"/>
      <c r="H66" s="120"/>
      <c r="I66" s="120"/>
      <c r="J66" s="120"/>
      <c r="K66" s="120"/>
      <c r="L66" s="120"/>
      <c r="M66" s="120"/>
      <c r="N66" s="120"/>
      <c r="O66" s="120"/>
      <c r="P66" s="120"/>
      <c r="Q66" s="143">
        <f>SUM(D66:P66)</f>
        <v>0</v>
      </c>
      <c r="R66" s="425">
        <v>50000</v>
      </c>
      <c r="S66" s="11">
        <v>100000</v>
      </c>
      <c r="T66" s="74"/>
      <c r="U66" s="74"/>
      <c r="V66" s="74"/>
      <c r="W66" s="74"/>
    </row>
    <row r="67" spans="2:23" x14ac:dyDescent="0.25">
      <c r="B67" s="741" t="s">
        <v>281</v>
      </c>
      <c r="C67" s="742"/>
      <c r="D67" s="204"/>
      <c r="E67" s="204"/>
      <c r="F67" s="204"/>
      <c r="G67" s="204"/>
      <c r="H67" s="204"/>
      <c r="I67" s="204"/>
      <c r="J67" s="204"/>
      <c r="K67" s="204"/>
      <c r="L67" s="204"/>
      <c r="M67" s="204"/>
      <c r="N67" s="204"/>
      <c r="O67" s="204"/>
      <c r="P67" s="204"/>
      <c r="Q67" s="405">
        <f>SUM(D67:P67)</f>
        <v>0</v>
      </c>
      <c r="R67" s="425">
        <v>100000</v>
      </c>
      <c r="S67" s="11">
        <v>500000</v>
      </c>
      <c r="T67" s="74"/>
      <c r="U67" s="74"/>
      <c r="V67" s="74"/>
      <c r="W67" s="74"/>
    </row>
    <row r="68" spans="2:23" x14ac:dyDescent="0.25">
      <c r="B68" s="741" t="s">
        <v>275</v>
      </c>
      <c r="C68" s="742"/>
      <c r="D68" s="120"/>
      <c r="E68" s="120"/>
      <c r="F68" s="120"/>
      <c r="G68" s="120"/>
      <c r="H68" s="120"/>
      <c r="I68" s="120"/>
      <c r="J68" s="120"/>
      <c r="K68" s="120"/>
      <c r="L68" s="120"/>
      <c r="M68" s="120"/>
      <c r="N68" s="120"/>
      <c r="O68" s="120"/>
      <c r="P68" s="120"/>
      <c r="Q68" s="143">
        <f t="shared" si="2"/>
        <v>0</v>
      </c>
      <c r="R68" s="425">
        <v>100000</v>
      </c>
      <c r="S68" s="11">
        <v>500000</v>
      </c>
      <c r="T68" s="74"/>
      <c r="U68" s="74"/>
      <c r="V68" s="74"/>
      <c r="W68" s="74"/>
    </row>
    <row r="69" spans="2:23" x14ac:dyDescent="0.25">
      <c r="B69" s="732" t="s">
        <v>48</v>
      </c>
      <c r="C69" s="733"/>
      <c r="D69" s="404">
        <f>SUM(D59,D61,D63,D65,D67)</f>
        <v>1</v>
      </c>
      <c r="E69" s="404">
        <f t="shared" ref="E69:P69" si="3">SUM(E59,E61,E63,E65,E67)</f>
        <v>2</v>
      </c>
      <c r="F69" s="404">
        <f t="shared" si="3"/>
        <v>3</v>
      </c>
      <c r="G69" s="404">
        <f t="shared" si="3"/>
        <v>4</v>
      </c>
      <c r="H69" s="404">
        <f t="shared" si="3"/>
        <v>5</v>
      </c>
      <c r="I69" s="404">
        <f t="shared" si="3"/>
        <v>6</v>
      </c>
      <c r="J69" s="404">
        <f t="shared" si="3"/>
        <v>7</v>
      </c>
      <c r="K69" s="404">
        <f t="shared" si="3"/>
        <v>8</v>
      </c>
      <c r="L69" s="404">
        <f t="shared" si="3"/>
        <v>9</v>
      </c>
      <c r="M69" s="404">
        <f t="shared" si="3"/>
        <v>10</v>
      </c>
      <c r="N69" s="404">
        <f t="shared" si="3"/>
        <v>11</v>
      </c>
      <c r="O69" s="404">
        <f t="shared" si="3"/>
        <v>12</v>
      </c>
      <c r="P69" s="404">
        <f t="shared" si="3"/>
        <v>13</v>
      </c>
      <c r="Q69" s="406">
        <f>SUM(D69:P69)</f>
        <v>91</v>
      </c>
      <c r="R69" s="16"/>
      <c r="S69" s="74"/>
      <c r="T69" s="74"/>
      <c r="U69" s="74"/>
      <c r="V69" s="74"/>
      <c r="W69" s="74"/>
    </row>
    <row r="70" spans="2:23" x14ac:dyDescent="0.25">
      <c r="B70" s="744" t="s">
        <v>282</v>
      </c>
      <c r="C70" s="745"/>
      <c r="D70" s="269">
        <f>SUM(D60,D62,D64,D66,D68)</f>
        <v>10</v>
      </c>
      <c r="E70" s="269">
        <f t="shared" ref="E70:P70" si="4">SUM(E60,E62,E64,E66,E68)</f>
        <v>20</v>
      </c>
      <c r="F70" s="269">
        <f t="shared" si="4"/>
        <v>30</v>
      </c>
      <c r="G70" s="269">
        <f t="shared" si="4"/>
        <v>40</v>
      </c>
      <c r="H70" s="269">
        <f t="shared" si="4"/>
        <v>50</v>
      </c>
      <c r="I70" s="269">
        <f t="shared" si="4"/>
        <v>60</v>
      </c>
      <c r="J70" s="269">
        <f t="shared" si="4"/>
        <v>70</v>
      </c>
      <c r="K70" s="269">
        <f t="shared" si="4"/>
        <v>80</v>
      </c>
      <c r="L70" s="269">
        <f t="shared" si="4"/>
        <v>90</v>
      </c>
      <c r="M70" s="269">
        <f t="shared" si="4"/>
        <v>100</v>
      </c>
      <c r="N70" s="269">
        <f t="shared" si="4"/>
        <v>110</v>
      </c>
      <c r="O70" s="269">
        <f t="shared" si="4"/>
        <v>120</v>
      </c>
      <c r="P70" s="269">
        <f t="shared" si="4"/>
        <v>130</v>
      </c>
      <c r="Q70" s="270">
        <f>SUM(D70:P70)</f>
        <v>910</v>
      </c>
      <c r="R70" s="28"/>
      <c r="S70" s="9"/>
      <c r="T70" s="74"/>
      <c r="U70" s="74"/>
      <c r="V70" s="74"/>
      <c r="W70" s="74"/>
    </row>
    <row r="71" spans="2:23" x14ac:dyDescent="0.25">
      <c r="B71" s="756" t="s">
        <v>134</v>
      </c>
      <c r="C71" s="757"/>
      <c r="D71" s="271">
        <v>-1</v>
      </c>
      <c r="E71" s="271">
        <v>-1</v>
      </c>
      <c r="F71" s="271">
        <v>-1</v>
      </c>
      <c r="G71" s="271">
        <v>-1</v>
      </c>
      <c r="H71" s="271">
        <v>-1</v>
      </c>
      <c r="I71" s="271">
        <v>-1</v>
      </c>
      <c r="J71" s="271">
        <v>-1</v>
      </c>
      <c r="K71" s="271">
        <v>-1</v>
      </c>
      <c r="L71" s="271">
        <v>-1</v>
      </c>
      <c r="M71" s="271">
        <v>-1</v>
      </c>
      <c r="N71" s="271">
        <v>-1</v>
      </c>
      <c r="O71" s="271">
        <v>-1</v>
      </c>
      <c r="P71" s="271">
        <v>-1</v>
      </c>
      <c r="Q71" s="273">
        <f>SUM(D71:P71)</f>
        <v>-13</v>
      </c>
      <c r="R71" s="74"/>
      <c r="S71" s="74"/>
      <c r="T71" s="74"/>
      <c r="U71" s="74"/>
      <c r="V71" s="74"/>
      <c r="W71" s="74"/>
    </row>
    <row r="72" spans="2:23" x14ac:dyDescent="0.25">
      <c r="B72" s="92"/>
      <c r="C72" s="74"/>
      <c r="D72" s="74"/>
      <c r="E72" s="74"/>
      <c r="F72" s="74"/>
      <c r="G72" s="74"/>
      <c r="H72" s="74"/>
      <c r="I72" s="74"/>
      <c r="J72" s="74"/>
      <c r="K72" s="74"/>
      <c r="L72" s="74"/>
      <c r="M72" s="74"/>
      <c r="N72" s="74"/>
      <c r="O72" s="74"/>
      <c r="P72" s="74"/>
      <c r="Q72" s="74"/>
      <c r="R72" s="74"/>
      <c r="S72" s="74"/>
      <c r="T72" s="74"/>
      <c r="U72" s="74"/>
      <c r="V72" s="74"/>
      <c r="W72" s="74"/>
    </row>
    <row r="73" spans="2:23" x14ac:dyDescent="0.25">
      <c r="B73" s="92"/>
      <c r="C73" s="74"/>
      <c r="D73" s="74"/>
      <c r="E73" s="74"/>
      <c r="F73" s="74"/>
      <c r="G73" s="74"/>
      <c r="H73" s="74"/>
      <c r="I73" s="74"/>
      <c r="J73" s="74"/>
      <c r="K73" s="74"/>
      <c r="L73" s="74"/>
      <c r="M73" s="74"/>
      <c r="N73" s="74"/>
      <c r="O73" s="74"/>
      <c r="P73" s="74"/>
      <c r="Q73" s="74"/>
      <c r="R73" s="74"/>
      <c r="S73" s="74"/>
      <c r="T73" s="74"/>
      <c r="U73" s="74"/>
      <c r="V73" s="74"/>
      <c r="W73" s="74"/>
    </row>
    <row r="74" spans="2:23" x14ac:dyDescent="0.25">
      <c r="B74" s="92"/>
      <c r="C74" s="74"/>
      <c r="D74" s="74"/>
      <c r="E74" s="74"/>
      <c r="F74" s="74"/>
      <c r="G74" s="74"/>
      <c r="H74" s="74"/>
      <c r="I74" s="74"/>
      <c r="J74" s="74"/>
      <c r="K74" s="74"/>
      <c r="L74" s="74"/>
      <c r="M74" s="74"/>
      <c r="N74" s="74"/>
      <c r="O74" s="74"/>
      <c r="P74" s="74"/>
      <c r="Q74" s="74"/>
      <c r="R74" s="74"/>
      <c r="S74" s="74"/>
      <c r="T74" s="74"/>
      <c r="U74" s="74"/>
      <c r="V74" s="74"/>
      <c r="W74" s="74"/>
    </row>
    <row r="75" spans="2:23" x14ac:dyDescent="0.25">
      <c r="B75" s="92"/>
      <c r="C75" s="74"/>
      <c r="D75" s="74"/>
      <c r="E75" s="74"/>
      <c r="F75" s="74"/>
      <c r="G75" s="74"/>
      <c r="H75" s="74"/>
      <c r="I75" s="74"/>
      <c r="J75" s="74"/>
      <c r="K75" s="74"/>
      <c r="L75" s="74"/>
      <c r="M75" s="74"/>
      <c r="N75" s="74"/>
      <c r="O75" s="74"/>
      <c r="P75" s="74"/>
      <c r="Q75" s="74"/>
      <c r="R75" s="74"/>
      <c r="S75" s="74"/>
      <c r="T75" s="74"/>
      <c r="U75" s="74"/>
      <c r="V75" s="74"/>
      <c r="W75" s="74"/>
    </row>
    <row r="76" spans="2:23" x14ac:dyDescent="0.25">
      <c r="B76" s="92"/>
      <c r="C76" s="74"/>
      <c r="D76" s="74"/>
      <c r="E76" s="74"/>
      <c r="F76" s="74"/>
      <c r="G76" s="74"/>
      <c r="H76" s="74"/>
      <c r="I76" s="74"/>
      <c r="J76" s="74"/>
      <c r="K76" s="74"/>
      <c r="L76" s="74"/>
      <c r="M76" s="74"/>
      <c r="N76" s="74"/>
      <c r="O76" s="74"/>
      <c r="P76" s="74"/>
      <c r="Q76" s="74"/>
      <c r="R76" s="74"/>
      <c r="S76" s="74"/>
      <c r="T76" s="74"/>
      <c r="U76" s="74"/>
      <c r="V76" s="74"/>
      <c r="W76" s="74"/>
    </row>
    <row r="77" spans="2:23" ht="40.5" customHeight="1" x14ac:dyDescent="0.25">
      <c r="B77" s="92"/>
      <c r="C77" s="74"/>
      <c r="D77" s="74"/>
      <c r="E77" s="74"/>
      <c r="F77" s="74"/>
      <c r="G77" s="74"/>
      <c r="H77" s="74"/>
      <c r="I77" s="74"/>
      <c r="J77" s="74"/>
      <c r="K77" s="74"/>
      <c r="L77" s="74"/>
      <c r="M77" s="74"/>
      <c r="N77" s="74"/>
      <c r="O77" s="74"/>
      <c r="P77" s="74"/>
      <c r="Q77" s="74"/>
      <c r="R77" s="74"/>
      <c r="S77" s="74"/>
      <c r="T77" s="74"/>
      <c r="U77" s="74"/>
      <c r="V77" s="74"/>
      <c r="W77" s="74"/>
    </row>
    <row r="78" spans="2:23" ht="57" customHeight="1" x14ac:dyDescent="0.25">
      <c r="B78" s="92"/>
      <c r="C78" s="74"/>
      <c r="D78" s="74"/>
      <c r="E78" s="74"/>
      <c r="F78" s="74"/>
      <c r="G78" s="74"/>
      <c r="H78" s="74"/>
      <c r="I78" s="74"/>
      <c r="J78" s="74"/>
      <c r="K78" s="74"/>
      <c r="L78" s="74"/>
      <c r="M78" s="74"/>
      <c r="N78" s="74"/>
      <c r="O78" s="74"/>
      <c r="P78" s="74"/>
      <c r="Q78" s="74"/>
      <c r="R78" s="74"/>
      <c r="S78" s="74"/>
      <c r="T78" s="74"/>
      <c r="U78" s="74"/>
      <c r="V78" s="74"/>
      <c r="W78" s="74"/>
    </row>
    <row r="79" spans="2:23" ht="60.75" customHeight="1" x14ac:dyDescent="0.25">
      <c r="B79" s="92"/>
      <c r="C79" s="74"/>
      <c r="D79" s="74"/>
      <c r="E79" s="74"/>
      <c r="F79" s="74"/>
      <c r="G79" s="74"/>
      <c r="H79" s="74"/>
      <c r="I79" s="74"/>
      <c r="J79" s="74"/>
      <c r="K79" s="74"/>
      <c r="L79" s="74"/>
      <c r="M79" s="74"/>
      <c r="N79" s="74"/>
      <c r="O79" s="74"/>
      <c r="P79" s="74"/>
      <c r="Q79" s="74"/>
      <c r="R79" s="74"/>
      <c r="S79" s="74"/>
      <c r="T79" s="74"/>
      <c r="U79" s="74"/>
      <c r="V79" s="74"/>
      <c r="W79" s="74"/>
    </row>
    <row r="80" spans="2:23" x14ac:dyDescent="0.25">
      <c r="B80" s="92"/>
      <c r="C80" s="74"/>
      <c r="D80" s="74"/>
      <c r="E80" s="74"/>
      <c r="F80" s="74"/>
      <c r="G80" s="74"/>
      <c r="H80" s="74"/>
      <c r="I80" s="74"/>
      <c r="J80" s="74"/>
      <c r="K80" s="74"/>
      <c r="L80" s="74"/>
      <c r="M80" s="74"/>
      <c r="N80" s="74"/>
      <c r="O80" s="74"/>
      <c r="P80" s="74"/>
      <c r="Q80" s="74"/>
      <c r="R80" s="74"/>
      <c r="S80" s="74"/>
      <c r="T80" s="74"/>
      <c r="U80" s="74"/>
      <c r="V80" s="74"/>
      <c r="W80" s="74"/>
    </row>
    <row r="81" spans="2:23" x14ac:dyDescent="0.25">
      <c r="B81" s="92"/>
      <c r="C81" s="74"/>
      <c r="D81" s="74"/>
      <c r="E81" s="74"/>
      <c r="F81" s="74"/>
      <c r="G81" s="74"/>
      <c r="H81" s="74"/>
      <c r="I81" s="74"/>
      <c r="J81" s="74"/>
      <c r="K81" s="74"/>
      <c r="L81" s="74"/>
      <c r="M81" s="74"/>
      <c r="N81" s="74"/>
      <c r="O81" s="74"/>
      <c r="P81" s="74"/>
      <c r="Q81" s="74"/>
      <c r="R81" s="74"/>
      <c r="S81" s="74"/>
      <c r="T81" s="74"/>
      <c r="U81" s="74"/>
      <c r="V81" s="74"/>
      <c r="W81" s="74"/>
    </row>
    <row r="82" spans="2:23" x14ac:dyDescent="0.25">
      <c r="B82" s="92"/>
      <c r="C82" s="74"/>
      <c r="D82" s="74"/>
      <c r="E82" s="74"/>
      <c r="F82" s="74"/>
      <c r="G82" s="74"/>
      <c r="H82" s="74"/>
      <c r="I82" s="74"/>
      <c r="J82" s="74"/>
      <c r="K82" s="74"/>
      <c r="L82" s="74"/>
      <c r="M82" s="74"/>
      <c r="N82" s="74"/>
      <c r="O82" s="74"/>
      <c r="P82" s="74"/>
      <c r="Q82" s="74"/>
      <c r="R82" s="74"/>
      <c r="S82" s="74"/>
      <c r="T82" s="74"/>
      <c r="U82" s="74"/>
      <c r="V82" s="74"/>
      <c r="W82" s="74"/>
    </row>
    <row r="83" spans="2:23" x14ac:dyDescent="0.25">
      <c r="B83" s="92"/>
      <c r="C83" s="74"/>
      <c r="D83" s="74"/>
      <c r="E83" s="74"/>
      <c r="F83" s="74"/>
      <c r="G83" s="74"/>
      <c r="H83" s="74"/>
      <c r="I83" s="74"/>
      <c r="J83" s="74"/>
      <c r="K83" s="74"/>
      <c r="L83" s="74"/>
      <c r="M83" s="74"/>
      <c r="N83" s="74"/>
      <c r="O83" s="74"/>
      <c r="P83" s="74"/>
      <c r="Q83" s="74"/>
      <c r="R83" s="74"/>
      <c r="S83" s="74"/>
      <c r="T83" s="74"/>
      <c r="U83" s="74"/>
      <c r="V83" s="74"/>
      <c r="W83" s="74"/>
    </row>
    <row r="84" spans="2:23" x14ac:dyDescent="0.25">
      <c r="B84" s="92"/>
      <c r="C84" s="74"/>
      <c r="D84" s="74"/>
      <c r="E84" s="74"/>
      <c r="F84" s="74"/>
      <c r="G84" s="74"/>
      <c r="H84" s="74"/>
      <c r="I84" s="74"/>
      <c r="J84" s="74"/>
      <c r="K84" s="74"/>
      <c r="L84" s="74"/>
      <c r="M84" s="74"/>
      <c r="N84" s="74"/>
      <c r="O84" s="74"/>
      <c r="P84" s="74"/>
      <c r="Q84" s="74"/>
      <c r="R84" s="74"/>
      <c r="S84" s="74"/>
      <c r="T84" s="74"/>
      <c r="U84" s="74"/>
      <c r="V84" s="74"/>
      <c r="W84" s="74"/>
    </row>
    <row r="85" spans="2:23" x14ac:dyDescent="0.25">
      <c r="B85" s="415"/>
      <c r="C85" s="416"/>
      <c r="D85" s="416"/>
      <c r="E85" s="416"/>
      <c r="F85" s="416"/>
      <c r="G85" s="416"/>
      <c r="H85" s="416"/>
      <c r="I85" s="416"/>
      <c r="J85" s="416"/>
      <c r="K85" s="416"/>
      <c r="L85" s="416"/>
      <c r="M85" s="416"/>
      <c r="N85" s="416"/>
      <c r="O85" s="416"/>
      <c r="P85" s="416"/>
      <c r="Q85" s="416"/>
      <c r="R85" s="416"/>
      <c r="S85" s="416"/>
      <c r="T85" s="416"/>
      <c r="U85" s="416"/>
      <c r="V85" s="416"/>
      <c r="W85" s="416"/>
    </row>
    <row r="86" spans="2:23" x14ac:dyDescent="0.25">
      <c r="B86" s="761" t="s">
        <v>324</v>
      </c>
      <c r="C86" s="762"/>
      <c r="D86" s="762"/>
      <c r="E86" s="762"/>
      <c r="F86" s="762"/>
      <c r="G86" s="762"/>
      <c r="H86" s="762"/>
      <c r="I86" s="762"/>
      <c r="J86" s="762"/>
      <c r="K86" s="762"/>
      <c r="L86" s="762"/>
      <c r="M86" s="762"/>
      <c r="N86" s="762"/>
      <c r="O86" s="762"/>
      <c r="P86" s="762"/>
      <c r="Q86" s="762"/>
      <c r="R86" s="762"/>
      <c r="S86" s="762"/>
      <c r="T86" s="762"/>
      <c r="U86" s="762"/>
      <c r="V86" s="762"/>
      <c r="W86" s="762"/>
    </row>
    <row r="87" spans="2:23" x14ac:dyDescent="0.25">
      <c r="B87" s="417"/>
      <c r="C87" s="418"/>
      <c r="D87" s="8">
        <v>39083</v>
      </c>
      <c r="E87" s="8">
        <v>39448</v>
      </c>
      <c r="F87" s="8">
        <v>39814</v>
      </c>
      <c r="G87" s="8">
        <v>40179</v>
      </c>
      <c r="H87" s="8">
        <v>40544</v>
      </c>
      <c r="I87" s="8">
        <v>40909</v>
      </c>
      <c r="J87" s="8">
        <v>41275</v>
      </c>
      <c r="K87" s="8">
        <v>41640</v>
      </c>
      <c r="L87" s="8">
        <v>42005</v>
      </c>
      <c r="M87" s="8">
        <v>42370</v>
      </c>
      <c r="N87" s="8">
        <v>42736</v>
      </c>
      <c r="O87" s="8">
        <v>43101</v>
      </c>
      <c r="P87" s="8">
        <v>43282</v>
      </c>
      <c r="Q87" s="418"/>
      <c r="R87" s="416"/>
      <c r="S87" s="416"/>
      <c r="T87" s="416"/>
      <c r="U87" s="416"/>
      <c r="V87" s="416"/>
      <c r="W87" s="416"/>
    </row>
    <row r="88" spans="2:23" x14ac:dyDescent="0.25">
      <c r="B88" s="267"/>
      <c r="C88" s="268"/>
      <c r="D88" s="8">
        <v>39447</v>
      </c>
      <c r="E88" s="8">
        <v>39813</v>
      </c>
      <c r="F88" s="8">
        <v>40178</v>
      </c>
      <c r="G88" s="8">
        <v>40543</v>
      </c>
      <c r="H88" s="8">
        <v>40908</v>
      </c>
      <c r="I88" s="8">
        <v>41274</v>
      </c>
      <c r="J88" s="8">
        <v>41639</v>
      </c>
      <c r="K88" s="8">
        <v>42004</v>
      </c>
      <c r="L88" s="8">
        <v>42369</v>
      </c>
      <c r="M88" s="8">
        <v>42735</v>
      </c>
      <c r="N88" s="8">
        <v>43100</v>
      </c>
      <c r="O88" s="8">
        <v>43281</v>
      </c>
      <c r="P88" s="8">
        <v>43556</v>
      </c>
      <c r="Q88" s="266"/>
      <c r="R88" s="74"/>
      <c r="S88" s="74"/>
      <c r="T88" s="74"/>
      <c r="U88" s="74"/>
      <c r="V88" s="74"/>
      <c r="W88" s="74"/>
    </row>
    <row r="89" spans="2:23" ht="60" x14ac:dyDescent="0.25">
      <c r="B89" s="746" t="s">
        <v>39</v>
      </c>
      <c r="C89" s="747"/>
      <c r="D89" s="375">
        <v>2007</v>
      </c>
      <c r="E89" s="375">
        <v>2008</v>
      </c>
      <c r="F89" s="375">
        <v>2009</v>
      </c>
      <c r="G89" s="119">
        <v>2010</v>
      </c>
      <c r="H89" s="119">
        <v>2011</v>
      </c>
      <c r="I89" s="119">
        <v>2012</v>
      </c>
      <c r="J89" s="119">
        <v>2013</v>
      </c>
      <c r="K89" s="119">
        <v>2014</v>
      </c>
      <c r="L89" s="119">
        <v>2015</v>
      </c>
      <c r="M89" s="119">
        <v>2016</v>
      </c>
      <c r="N89" s="119">
        <v>2017</v>
      </c>
      <c r="O89" s="106" t="s">
        <v>133</v>
      </c>
      <c r="P89" s="114" t="s">
        <v>287</v>
      </c>
      <c r="Q89" s="107" t="s">
        <v>49</v>
      </c>
      <c r="R89" s="266"/>
      <c r="S89" s="74"/>
      <c r="T89" s="74"/>
      <c r="U89" s="74"/>
      <c r="V89" s="74"/>
      <c r="W89" s="74"/>
    </row>
    <row r="90" spans="2:23" x14ac:dyDescent="0.25">
      <c r="B90" s="739" t="s">
        <v>276</v>
      </c>
      <c r="C90" s="740"/>
      <c r="D90" s="374"/>
      <c r="E90" s="374"/>
      <c r="F90" s="374"/>
      <c r="G90" s="258"/>
      <c r="H90" s="258"/>
      <c r="I90" s="258"/>
      <c r="J90" s="258"/>
      <c r="K90" s="258"/>
      <c r="L90" s="258"/>
      <c r="M90" s="258"/>
      <c r="N90" s="258"/>
      <c r="O90" s="258"/>
      <c r="P90" s="258"/>
      <c r="Q90" s="261">
        <f>SUM(D90:P90)</f>
        <v>0</v>
      </c>
      <c r="R90" s="425">
        <v>0</v>
      </c>
      <c r="S90" s="11">
        <v>1000</v>
      </c>
      <c r="T90" s="74"/>
      <c r="U90" s="74"/>
      <c r="V90" s="74"/>
      <c r="W90" s="74"/>
    </row>
    <row r="91" spans="2:23" x14ac:dyDescent="0.25">
      <c r="B91" s="741" t="s">
        <v>275</v>
      </c>
      <c r="C91" s="742"/>
      <c r="D91" s="120"/>
      <c r="E91" s="120"/>
      <c r="F91" s="120"/>
      <c r="G91" s="120"/>
      <c r="H91" s="120"/>
      <c r="I91" s="120"/>
      <c r="J91" s="120"/>
      <c r="K91" s="120"/>
      <c r="L91" s="120"/>
      <c r="M91" s="120"/>
      <c r="N91" s="120"/>
      <c r="O91" s="120"/>
      <c r="P91" s="120"/>
      <c r="Q91" s="143">
        <f>SUM(D91:P91)</f>
        <v>0</v>
      </c>
      <c r="R91" s="425">
        <v>0</v>
      </c>
      <c r="S91" s="11">
        <v>1000</v>
      </c>
      <c r="T91" s="74"/>
      <c r="U91" s="74"/>
      <c r="V91" s="74"/>
      <c r="W91" s="74"/>
    </row>
    <row r="92" spans="2:23" x14ac:dyDescent="0.25">
      <c r="B92" s="741" t="s">
        <v>140</v>
      </c>
      <c r="C92" s="742"/>
      <c r="D92" s="374"/>
      <c r="E92" s="374"/>
      <c r="F92" s="374"/>
      <c r="G92" s="258"/>
      <c r="H92" s="258"/>
      <c r="I92" s="258"/>
      <c r="J92" s="258"/>
      <c r="K92" s="258"/>
      <c r="L92" s="258"/>
      <c r="M92" s="258"/>
      <c r="N92" s="258"/>
      <c r="O92" s="258"/>
      <c r="P92" s="258"/>
      <c r="Q92" s="262">
        <f>SUM(D92:P92)</f>
        <v>0</v>
      </c>
      <c r="R92" s="425">
        <v>1000</v>
      </c>
      <c r="S92" s="11">
        <v>10000</v>
      </c>
      <c r="T92" s="74"/>
      <c r="U92" s="74"/>
      <c r="V92" s="74"/>
      <c r="W92" s="74"/>
    </row>
    <row r="93" spans="2:23" x14ac:dyDescent="0.25">
      <c r="B93" s="741" t="s">
        <v>275</v>
      </c>
      <c r="C93" s="742"/>
      <c r="D93" s="120"/>
      <c r="E93" s="120"/>
      <c r="F93" s="120"/>
      <c r="G93" s="120"/>
      <c r="H93" s="120"/>
      <c r="I93" s="120"/>
      <c r="J93" s="120"/>
      <c r="K93" s="120"/>
      <c r="L93" s="120"/>
      <c r="M93" s="120"/>
      <c r="N93" s="120"/>
      <c r="O93" s="120"/>
      <c r="P93" s="120"/>
      <c r="Q93" s="143">
        <f>SUM(D93:P93)</f>
        <v>0</v>
      </c>
      <c r="R93" s="425">
        <v>1000</v>
      </c>
      <c r="S93" s="11">
        <v>10000</v>
      </c>
      <c r="T93" s="74"/>
      <c r="U93" s="74"/>
      <c r="V93" s="74"/>
      <c r="W93" s="74"/>
    </row>
    <row r="94" spans="2:23" x14ac:dyDescent="0.25">
      <c r="B94" s="741" t="s">
        <v>322</v>
      </c>
      <c r="C94" s="742"/>
      <c r="D94" s="374"/>
      <c r="E94" s="374"/>
      <c r="F94" s="374"/>
      <c r="G94" s="258"/>
      <c r="H94" s="258"/>
      <c r="I94" s="258"/>
      <c r="J94" s="258"/>
      <c r="K94" s="258"/>
      <c r="L94" s="258"/>
      <c r="M94" s="258"/>
      <c r="N94" s="258"/>
      <c r="O94" s="258"/>
      <c r="P94" s="258"/>
      <c r="Q94" s="373">
        <f t="shared" ref="Q94:Q99" si="5">SUM(D94:P94)</f>
        <v>0</v>
      </c>
      <c r="R94" s="425">
        <v>10000</v>
      </c>
      <c r="S94" s="11">
        <v>50000</v>
      </c>
      <c r="T94" s="74"/>
      <c r="U94" s="74"/>
      <c r="V94" s="74"/>
      <c r="W94" s="74"/>
    </row>
    <row r="95" spans="2:23" x14ac:dyDescent="0.25">
      <c r="B95" s="741" t="s">
        <v>275</v>
      </c>
      <c r="C95" s="742"/>
      <c r="D95" s="120"/>
      <c r="E95" s="120"/>
      <c r="F95" s="120"/>
      <c r="G95" s="120"/>
      <c r="H95" s="120"/>
      <c r="I95" s="120"/>
      <c r="J95" s="120"/>
      <c r="K95" s="120"/>
      <c r="L95" s="120"/>
      <c r="M95" s="120"/>
      <c r="N95" s="120"/>
      <c r="O95" s="120"/>
      <c r="P95" s="120"/>
      <c r="Q95" s="143">
        <f t="shared" si="5"/>
        <v>0</v>
      </c>
      <c r="R95" s="425">
        <v>10000</v>
      </c>
      <c r="S95" s="11">
        <v>50000</v>
      </c>
      <c r="T95" s="74"/>
      <c r="U95" s="74"/>
      <c r="V95" s="74"/>
      <c r="W95" s="74"/>
    </row>
    <row r="96" spans="2:23" x14ac:dyDescent="0.25">
      <c r="B96" s="741" t="s">
        <v>278</v>
      </c>
      <c r="C96" s="742"/>
      <c r="D96" s="374"/>
      <c r="E96" s="374"/>
      <c r="F96" s="374"/>
      <c r="G96" s="258"/>
      <c r="H96" s="258"/>
      <c r="I96" s="258"/>
      <c r="J96" s="258"/>
      <c r="K96" s="258"/>
      <c r="L96" s="258"/>
      <c r="M96" s="258"/>
      <c r="N96" s="258"/>
      <c r="O96" s="258"/>
      <c r="P96" s="258"/>
      <c r="Q96" s="373">
        <f t="shared" si="5"/>
        <v>0</v>
      </c>
      <c r="R96" s="425">
        <v>50000</v>
      </c>
      <c r="S96" s="11">
        <v>100000</v>
      </c>
      <c r="T96" s="74"/>
      <c r="U96" s="74"/>
      <c r="V96" s="74"/>
      <c r="W96" s="74"/>
    </row>
    <row r="97" spans="2:23" x14ac:dyDescent="0.25">
      <c r="B97" s="741" t="s">
        <v>275</v>
      </c>
      <c r="C97" s="742"/>
      <c r="D97" s="120"/>
      <c r="E97" s="120"/>
      <c r="F97" s="120"/>
      <c r="G97" s="120"/>
      <c r="H97" s="120"/>
      <c r="I97" s="120"/>
      <c r="J97" s="120"/>
      <c r="K97" s="120"/>
      <c r="L97" s="120"/>
      <c r="M97" s="120"/>
      <c r="N97" s="120"/>
      <c r="O97" s="120"/>
      <c r="P97" s="120"/>
      <c r="Q97" s="143">
        <f t="shared" si="5"/>
        <v>0</v>
      </c>
      <c r="R97" s="425">
        <v>50000</v>
      </c>
      <c r="S97" s="11">
        <v>100000</v>
      </c>
      <c r="T97" s="74"/>
      <c r="U97" s="74"/>
      <c r="V97" s="74"/>
      <c r="W97" s="74"/>
    </row>
    <row r="98" spans="2:23" x14ac:dyDescent="0.25">
      <c r="B98" s="741" t="s">
        <v>281</v>
      </c>
      <c r="C98" s="742"/>
      <c r="D98" s="374"/>
      <c r="E98" s="374"/>
      <c r="F98" s="374"/>
      <c r="G98" s="374"/>
      <c r="H98" s="374"/>
      <c r="I98" s="374"/>
      <c r="J98" s="374"/>
      <c r="K98" s="374"/>
      <c r="L98" s="374"/>
      <c r="M98" s="374"/>
      <c r="N98" s="374"/>
      <c r="O98" s="374"/>
      <c r="P98" s="374"/>
      <c r="Q98" s="373">
        <f t="shared" si="5"/>
        <v>0</v>
      </c>
      <c r="R98" s="425">
        <v>100000</v>
      </c>
      <c r="S98" s="11">
        <v>500000</v>
      </c>
      <c r="T98" s="74"/>
      <c r="U98" s="74"/>
      <c r="V98" s="74"/>
      <c r="W98" s="74"/>
    </row>
    <row r="99" spans="2:23" x14ac:dyDescent="0.25">
      <c r="B99" s="741" t="s">
        <v>275</v>
      </c>
      <c r="C99" s="742"/>
      <c r="D99" s="374"/>
      <c r="E99" s="374"/>
      <c r="F99" s="374"/>
      <c r="G99" s="374"/>
      <c r="H99" s="374"/>
      <c r="I99" s="374"/>
      <c r="J99" s="374"/>
      <c r="K99" s="374"/>
      <c r="L99" s="374"/>
      <c r="M99" s="374"/>
      <c r="N99" s="374"/>
      <c r="O99" s="374"/>
      <c r="P99" s="120"/>
      <c r="Q99" s="143">
        <f t="shared" si="5"/>
        <v>0</v>
      </c>
      <c r="R99" s="425">
        <v>100000</v>
      </c>
      <c r="S99" s="11">
        <v>500000</v>
      </c>
      <c r="T99" s="74"/>
      <c r="U99" s="74"/>
      <c r="V99" s="74"/>
      <c r="W99" s="74"/>
    </row>
    <row r="100" spans="2:23" x14ac:dyDescent="0.25">
      <c r="B100" s="732" t="s">
        <v>48</v>
      </c>
      <c r="C100" s="733"/>
      <c r="D100" s="5">
        <f>SUM(D90,D92,D94,D96,D98)</f>
        <v>0</v>
      </c>
      <c r="E100" s="5">
        <f t="shared" ref="E100:P100" si="6">SUM(E90,E92,E94,E96,E98)</f>
        <v>0</v>
      </c>
      <c r="F100" s="5">
        <f t="shared" si="6"/>
        <v>0</v>
      </c>
      <c r="G100" s="5">
        <f t="shared" si="6"/>
        <v>0</v>
      </c>
      <c r="H100" s="5">
        <f t="shared" si="6"/>
        <v>0</v>
      </c>
      <c r="I100" s="5">
        <f t="shared" si="6"/>
        <v>0</v>
      </c>
      <c r="J100" s="5">
        <f t="shared" si="6"/>
        <v>0</v>
      </c>
      <c r="K100" s="5">
        <f t="shared" si="6"/>
        <v>0</v>
      </c>
      <c r="L100" s="5">
        <f t="shared" si="6"/>
        <v>0</v>
      </c>
      <c r="M100" s="5">
        <f t="shared" si="6"/>
        <v>0</v>
      </c>
      <c r="N100" s="5">
        <f t="shared" si="6"/>
        <v>0</v>
      </c>
      <c r="O100" s="5">
        <f t="shared" si="6"/>
        <v>0</v>
      </c>
      <c r="P100" s="5">
        <f t="shared" si="6"/>
        <v>0</v>
      </c>
      <c r="Q100" s="248">
        <f t="shared" ref="Q100:Q101" si="7">SUM(G100:P100)</f>
        <v>0</v>
      </c>
      <c r="R100" s="266"/>
      <c r="S100" s="74"/>
      <c r="T100" s="74"/>
      <c r="U100" s="74"/>
      <c r="V100" s="74"/>
      <c r="W100" s="74"/>
    </row>
    <row r="101" spans="2:23" x14ac:dyDescent="0.25">
      <c r="B101" s="730" t="s">
        <v>282</v>
      </c>
      <c r="C101" s="731"/>
      <c r="D101" s="135">
        <f>SUM(D91,D93,D95,D97,D99)</f>
        <v>0</v>
      </c>
      <c r="E101" s="135">
        <f t="shared" ref="E101:P101" si="8">SUM(E91,E93,E95,E97,E99)</f>
        <v>0</v>
      </c>
      <c r="F101" s="135">
        <f t="shared" si="8"/>
        <v>0</v>
      </c>
      <c r="G101" s="135">
        <f t="shared" si="8"/>
        <v>0</v>
      </c>
      <c r="H101" s="135">
        <f t="shared" si="8"/>
        <v>0</v>
      </c>
      <c r="I101" s="135">
        <f t="shared" si="8"/>
        <v>0</v>
      </c>
      <c r="J101" s="135">
        <f t="shared" si="8"/>
        <v>0</v>
      </c>
      <c r="K101" s="135">
        <f t="shared" si="8"/>
        <v>0</v>
      </c>
      <c r="L101" s="135">
        <f t="shared" si="8"/>
        <v>0</v>
      </c>
      <c r="M101" s="135">
        <f t="shared" si="8"/>
        <v>0</v>
      </c>
      <c r="N101" s="135">
        <f t="shared" si="8"/>
        <v>0</v>
      </c>
      <c r="O101" s="135">
        <f t="shared" si="8"/>
        <v>0</v>
      </c>
      <c r="P101" s="135">
        <f t="shared" si="8"/>
        <v>0</v>
      </c>
      <c r="Q101" s="142">
        <f t="shared" si="7"/>
        <v>0</v>
      </c>
      <c r="R101" s="30"/>
      <c r="S101" s="74"/>
      <c r="T101" s="74"/>
      <c r="U101" s="74"/>
      <c r="V101" s="74"/>
      <c r="W101" s="74"/>
    </row>
    <row r="102" spans="2:23" x14ac:dyDescent="0.25">
      <c r="B102" s="728" t="s">
        <v>134</v>
      </c>
      <c r="C102" s="729"/>
      <c r="D102" s="271"/>
      <c r="E102" s="271"/>
      <c r="F102" s="271"/>
      <c r="G102" s="271"/>
      <c r="H102" s="271"/>
      <c r="I102" s="271"/>
      <c r="J102" s="271"/>
      <c r="K102" s="271"/>
      <c r="L102" s="271"/>
      <c r="M102" s="271"/>
      <c r="N102" s="271"/>
      <c r="O102" s="271"/>
      <c r="P102" s="272"/>
      <c r="Q102" s="273">
        <f>SUM(D102:P102)</f>
        <v>0</v>
      </c>
      <c r="R102" s="74"/>
      <c r="S102" s="74"/>
      <c r="T102" s="74"/>
      <c r="U102" s="74"/>
      <c r="V102" s="74"/>
      <c r="W102" s="74"/>
    </row>
    <row r="103" spans="2:23" x14ac:dyDescent="0.25">
      <c r="B103" s="726"/>
      <c r="C103" s="727"/>
      <c r="D103" s="74"/>
      <c r="E103" s="74"/>
      <c r="F103" s="74"/>
      <c r="G103" s="74"/>
      <c r="H103" s="74"/>
      <c r="I103" s="74"/>
      <c r="J103" s="74"/>
      <c r="K103" s="74"/>
      <c r="L103" s="74"/>
      <c r="M103" s="74"/>
      <c r="N103" s="74"/>
      <c r="O103" s="74"/>
      <c r="P103" s="74"/>
      <c r="Q103" s="74"/>
      <c r="R103" s="74"/>
      <c r="S103" s="74"/>
      <c r="T103" s="74"/>
      <c r="U103" s="74"/>
      <c r="V103" s="74"/>
      <c r="W103" s="74"/>
    </row>
    <row r="104" spans="2:23" x14ac:dyDescent="0.25">
      <c r="B104" s="726"/>
      <c r="C104" s="727"/>
      <c r="D104" s="74"/>
      <c r="E104" s="74"/>
      <c r="F104" s="74"/>
      <c r="G104" s="74"/>
      <c r="H104" s="74"/>
      <c r="I104" s="74"/>
      <c r="J104" s="74"/>
      <c r="K104" s="74"/>
      <c r="L104" s="74"/>
      <c r="M104" s="74"/>
      <c r="N104" s="74"/>
      <c r="O104" s="74"/>
      <c r="P104" s="74"/>
      <c r="Q104" s="74"/>
      <c r="R104" s="74"/>
      <c r="S104" s="74"/>
      <c r="T104" s="74"/>
      <c r="U104" s="74"/>
      <c r="V104" s="74"/>
      <c r="W104" s="74"/>
    </row>
    <row r="105" spans="2:23" x14ac:dyDescent="0.25">
      <c r="B105" s="726"/>
      <c r="C105" s="727"/>
      <c r="D105" s="74"/>
      <c r="E105" s="74"/>
      <c r="F105" s="74"/>
      <c r="G105" s="74"/>
      <c r="H105" s="74"/>
      <c r="I105" s="74"/>
      <c r="J105" s="74"/>
      <c r="K105" s="74"/>
      <c r="L105" s="74"/>
      <c r="M105" s="74"/>
      <c r="N105" s="74"/>
      <c r="O105" s="74"/>
      <c r="P105" s="74"/>
      <c r="Q105" s="74"/>
      <c r="R105" s="74"/>
      <c r="S105" s="74"/>
      <c r="T105" s="74"/>
      <c r="U105" s="74"/>
      <c r="V105" s="74"/>
      <c r="W105" s="74"/>
    </row>
    <row r="106" spans="2:23" x14ac:dyDescent="0.25">
      <c r="B106" s="726"/>
      <c r="C106" s="727"/>
      <c r="D106" s="74"/>
      <c r="E106" s="74"/>
      <c r="F106" s="74"/>
      <c r="G106" s="74"/>
      <c r="H106" s="74"/>
      <c r="I106" s="74"/>
      <c r="J106" s="74"/>
      <c r="K106" s="74"/>
      <c r="L106" s="74"/>
      <c r="M106" s="74"/>
      <c r="N106" s="74"/>
      <c r="O106" s="74"/>
      <c r="P106" s="74"/>
      <c r="Q106" s="74"/>
      <c r="R106" s="74"/>
      <c r="S106" s="74"/>
      <c r="T106" s="74"/>
      <c r="U106" s="74"/>
      <c r="V106" s="74"/>
      <c r="W106" s="74"/>
    </row>
    <row r="107" spans="2:23" x14ac:dyDescent="0.25">
      <c r="B107" s="726"/>
      <c r="C107" s="727"/>
      <c r="D107" s="74"/>
      <c r="E107" s="74"/>
      <c r="F107" s="74"/>
      <c r="G107" s="74"/>
      <c r="H107" s="74"/>
      <c r="I107" s="74"/>
      <c r="J107" s="74"/>
      <c r="K107" s="74"/>
      <c r="L107" s="74"/>
      <c r="M107" s="74"/>
      <c r="N107" s="74"/>
      <c r="O107" s="74"/>
      <c r="P107" s="74"/>
      <c r="Q107" s="74"/>
      <c r="R107" s="74"/>
      <c r="S107" s="74"/>
      <c r="T107" s="74"/>
      <c r="U107" s="74"/>
      <c r="V107" s="74"/>
      <c r="W107" s="74"/>
    </row>
    <row r="108" spans="2:23" x14ac:dyDescent="0.25">
      <c r="B108" s="726"/>
      <c r="C108" s="727"/>
      <c r="D108" s="74"/>
      <c r="E108" s="74"/>
      <c r="F108" s="74"/>
      <c r="G108" s="74"/>
      <c r="H108" s="74"/>
      <c r="I108" s="74"/>
      <c r="J108" s="74"/>
      <c r="K108" s="74"/>
      <c r="L108" s="74"/>
      <c r="M108" s="74"/>
      <c r="N108" s="74"/>
      <c r="O108" s="74"/>
      <c r="P108" s="74"/>
      <c r="Q108" s="74"/>
      <c r="R108" s="74"/>
      <c r="S108" s="74"/>
      <c r="T108" s="74"/>
      <c r="U108" s="74"/>
      <c r="V108" s="74"/>
      <c r="W108" s="74"/>
    </row>
    <row r="109" spans="2:23" ht="75.75" customHeight="1" x14ac:dyDescent="0.25">
      <c r="B109" s="726"/>
      <c r="C109" s="727"/>
      <c r="D109" s="74"/>
      <c r="E109" s="74"/>
      <c r="F109" s="74"/>
      <c r="G109" s="74"/>
      <c r="H109" s="74"/>
      <c r="I109" s="74"/>
      <c r="J109" s="74"/>
      <c r="K109" s="74"/>
      <c r="L109" s="74"/>
      <c r="M109" s="74"/>
      <c r="N109" s="74"/>
      <c r="O109" s="74"/>
      <c r="P109" s="74"/>
      <c r="Q109" s="74"/>
      <c r="R109" s="74"/>
      <c r="S109" s="74"/>
      <c r="T109" s="74"/>
      <c r="U109" s="74"/>
      <c r="V109" s="74"/>
      <c r="W109" s="74"/>
    </row>
    <row r="110" spans="2:23" x14ac:dyDescent="0.25">
      <c r="B110" s="726"/>
      <c r="C110" s="727"/>
      <c r="D110" s="74"/>
      <c r="E110" s="74"/>
      <c r="F110" s="74"/>
      <c r="G110" s="74"/>
      <c r="H110" s="74"/>
      <c r="I110" s="74"/>
      <c r="J110" s="74"/>
      <c r="K110" s="74"/>
      <c r="L110" s="74"/>
      <c r="M110" s="74"/>
      <c r="N110" s="74"/>
      <c r="O110" s="74"/>
      <c r="P110" s="74"/>
      <c r="Q110" s="74"/>
      <c r="R110" s="74"/>
      <c r="S110" s="74"/>
      <c r="T110" s="74"/>
      <c r="U110" s="74"/>
      <c r="V110" s="74"/>
      <c r="W110" s="74"/>
    </row>
    <row r="111" spans="2:23" x14ac:dyDescent="0.25">
      <c r="B111" s="726"/>
      <c r="C111" s="727"/>
      <c r="D111" s="74"/>
      <c r="E111" s="74"/>
      <c r="F111" s="74"/>
      <c r="G111" s="74"/>
      <c r="H111" s="74"/>
      <c r="I111" s="74"/>
      <c r="J111" s="74"/>
      <c r="K111" s="74"/>
      <c r="L111" s="74"/>
      <c r="M111" s="74"/>
      <c r="N111" s="74"/>
      <c r="O111" s="74"/>
      <c r="P111" s="74"/>
      <c r="Q111" s="74"/>
      <c r="R111" s="74"/>
      <c r="S111" s="74"/>
      <c r="T111" s="74"/>
      <c r="U111" s="74"/>
      <c r="V111" s="74"/>
      <c r="W111" s="74"/>
    </row>
    <row r="112" spans="2:23" x14ac:dyDescent="0.25">
      <c r="B112" s="726"/>
      <c r="C112" s="727"/>
      <c r="D112" s="74"/>
      <c r="E112" s="74"/>
      <c r="F112" s="74"/>
      <c r="G112" s="74"/>
      <c r="H112" s="74"/>
      <c r="I112" s="74"/>
      <c r="J112" s="74"/>
      <c r="K112" s="74"/>
      <c r="L112" s="74"/>
      <c r="M112" s="74"/>
      <c r="N112" s="74"/>
      <c r="O112" s="74"/>
      <c r="P112" s="74"/>
      <c r="Q112" s="74"/>
      <c r="R112" s="74"/>
      <c r="S112" s="74"/>
      <c r="T112" s="74"/>
      <c r="U112" s="74"/>
      <c r="V112" s="74"/>
      <c r="W112" s="74"/>
    </row>
    <row r="113" spans="2:23" x14ac:dyDescent="0.25">
      <c r="B113" s="726"/>
      <c r="C113" s="727"/>
      <c r="D113" s="74"/>
      <c r="E113" s="74"/>
      <c r="F113" s="74"/>
      <c r="G113" s="74"/>
      <c r="H113" s="74"/>
      <c r="I113" s="74"/>
      <c r="J113" s="74"/>
      <c r="K113" s="74"/>
      <c r="L113" s="74"/>
      <c r="M113" s="74"/>
      <c r="N113" s="74"/>
      <c r="O113" s="74"/>
      <c r="P113" s="74"/>
      <c r="Q113" s="74"/>
      <c r="R113" s="74"/>
      <c r="S113" s="74"/>
      <c r="T113" s="74"/>
      <c r="U113" s="74"/>
      <c r="V113" s="74"/>
      <c r="W113" s="74"/>
    </row>
    <row r="114" spans="2:23" x14ac:dyDescent="0.25">
      <c r="B114" s="726"/>
      <c r="C114" s="727"/>
      <c r="D114" s="74"/>
      <c r="E114" s="74"/>
      <c r="F114" s="74"/>
      <c r="G114" s="74"/>
      <c r="H114" s="74"/>
      <c r="I114" s="74"/>
      <c r="J114" s="74"/>
      <c r="K114" s="74"/>
      <c r="L114" s="74"/>
      <c r="M114" s="74"/>
      <c r="N114" s="74"/>
      <c r="O114" s="74"/>
      <c r="P114" s="74"/>
      <c r="Q114" s="74"/>
      <c r="R114" s="74"/>
      <c r="S114" s="74"/>
      <c r="T114" s="74"/>
      <c r="U114" s="74"/>
      <c r="V114" s="74"/>
      <c r="W114" s="74"/>
    </row>
    <row r="115" spans="2:23" x14ac:dyDescent="0.25">
      <c r="B115" s="726"/>
      <c r="C115" s="727"/>
      <c r="D115" s="74"/>
      <c r="E115" s="74"/>
      <c r="F115" s="74"/>
      <c r="G115" s="74"/>
      <c r="H115" s="74"/>
      <c r="I115" s="74"/>
      <c r="J115" s="74"/>
      <c r="K115" s="74"/>
      <c r="L115" s="74"/>
      <c r="M115" s="74"/>
      <c r="N115" s="74"/>
      <c r="O115" s="74"/>
      <c r="P115" s="74"/>
      <c r="Q115" s="74"/>
      <c r="R115" s="74"/>
      <c r="S115" s="74"/>
      <c r="T115" s="74"/>
      <c r="U115" s="74"/>
      <c r="V115" s="74"/>
      <c r="W115" s="74"/>
    </row>
    <row r="116" spans="2:23" x14ac:dyDescent="0.25">
      <c r="B116" s="726"/>
      <c r="C116" s="727"/>
      <c r="D116" s="74"/>
      <c r="E116" s="74"/>
      <c r="F116" s="74"/>
      <c r="G116" s="74"/>
      <c r="H116" s="74"/>
      <c r="I116" s="74"/>
      <c r="J116" s="74"/>
      <c r="K116" s="74"/>
      <c r="L116" s="74"/>
      <c r="M116" s="74"/>
      <c r="N116" s="74"/>
      <c r="O116" s="74"/>
      <c r="P116" s="74"/>
      <c r="Q116" s="74"/>
      <c r="R116" s="74"/>
      <c r="S116" s="74"/>
      <c r="T116" s="74"/>
      <c r="U116" s="74"/>
      <c r="V116" s="74"/>
      <c r="W116" s="74"/>
    </row>
    <row r="117" spans="2:23" x14ac:dyDescent="0.25">
      <c r="B117" s="92"/>
      <c r="C117" s="74"/>
      <c r="D117" s="74"/>
      <c r="E117" s="74"/>
      <c r="F117" s="74"/>
      <c r="G117" s="74"/>
      <c r="H117" s="74"/>
      <c r="I117" s="74"/>
      <c r="J117" s="74"/>
      <c r="K117" s="74"/>
      <c r="L117" s="74"/>
      <c r="M117" s="74"/>
      <c r="N117" s="74"/>
      <c r="O117" s="74"/>
      <c r="P117" s="74"/>
      <c r="Q117" s="74"/>
      <c r="R117" s="74"/>
      <c r="S117" s="74"/>
      <c r="T117" s="74"/>
      <c r="U117" s="74"/>
      <c r="V117" s="74"/>
      <c r="W117" s="74"/>
    </row>
    <row r="118" spans="2:23" x14ac:dyDescent="0.25">
      <c r="B118" s="761" t="s">
        <v>325</v>
      </c>
      <c r="C118" s="763"/>
      <c r="D118" s="763"/>
      <c r="E118" s="763"/>
      <c r="F118" s="763"/>
      <c r="G118" s="763"/>
      <c r="H118" s="763"/>
      <c r="I118" s="763"/>
      <c r="J118" s="763"/>
      <c r="K118" s="763"/>
      <c r="L118" s="763"/>
      <c r="M118" s="763"/>
      <c r="N118" s="763"/>
      <c r="O118" s="763"/>
      <c r="P118" s="763"/>
      <c r="Q118" s="763"/>
      <c r="R118" s="763"/>
      <c r="S118" s="763"/>
      <c r="T118" s="763"/>
      <c r="U118" s="763"/>
      <c r="V118" s="763"/>
      <c r="W118" s="763"/>
    </row>
    <row r="119" spans="2:23" ht="9" customHeight="1" x14ac:dyDescent="0.25">
      <c r="B119" s="748"/>
      <c r="C119" s="749"/>
      <c r="D119" s="8">
        <v>39083</v>
      </c>
      <c r="E119" s="8">
        <v>39448</v>
      </c>
      <c r="F119" s="8">
        <v>39814</v>
      </c>
      <c r="G119" s="8">
        <v>40179</v>
      </c>
      <c r="H119" s="8">
        <v>40544</v>
      </c>
      <c r="I119" s="8">
        <v>40909</v>
      </c>
      <c r="J119" s="8">
        <v>41275</v>
      </c>
      <c r="K119" s="8">
        <v>41640</v>
      </c>
      <c r="L119" s="8">
        <v>42005</v>
      </c>
      <c r="M119" s="8">
        <v>42370</v>
      </c>
      <c r="N119" s="8">
        <v>42736</v>
      </c>
      <c r="O119" s="8">
        <v>43101</v>
      </c>
      <c r="P119" s="8">
        <v>43282</v>
      </c>
      <c r="Q119" s="266"/>
      <c r="R119" s="74"/>
      <c r="S119" s="74"/>
      <c r="T119" s="74"/>
      <c r="U119" s="74"/>
      <c r="V119" s="74"/>
      <c r="W119" s="74"/>
    </row>
    <row r="120" spans="2:23" ht="9" customHeight="1" x14ac:dyDescent="0.25">
      <c r="B120" s="750"/>
      <c r="C120" s="751"/>
      <c r="D120" s="8">
        <v>39447</v>
      </c>
      <c r="E120" s="8">
        <v>39813</v>
      </c>
      <c r="F120" s="8">
        <v>40178</v>
      </c>
      <c r="G120" s="8">
        <v>40543</v>
      </c>
      <c r="H120" s="8">
        <v>40908</v>
      </c>
      <c r="I120" s="8">
        <v>41274</v>
      </c>
      <c r="J120" s="8">
        <v>41639</v>
      </c>
      <c r="K120" s="8">
        <v>42004</v>
      </c>
      <c r="L120" s="8">
        <v>42369</v>
      </c>
      <c r="M120" s="8">
        <v>42735</v>
      </c>
      <c r="N120" s="8">
        <v>43100</v>
      </c>
      <c r="O120" s="8">
        <v>43281</v>
      </c>
      <c r="P120" s="8">
        <v>43556</v>
      </c>
      <c r="Q120" s="266"/>
      <c r="R120" s="74"/>
      <c r="S120" s="74"/>
      <c r="T120" s="74"/>
      <c r="U120" s="74"/>
      <c r="V120" s="74"/>
      <c r="W120" s="74"/>
    </row>
    <row r="121" spans="2:23" ht="60" x14ac:dyDescent="0.25">
      <c r="B121" s="746" t="s">
        <v>14</v>
      </c>
      <c r="C121" s="747"/>
      <c r="D121" s="375">
        <v>2007</v>
      </c>
      <c r="E121" s="375">
        <v>2008</v>
      </c>
      <c r="F121" s="375">
        <v>2009</v>
      </c>
      <c r="G121" s="119">
        <v>2010</v>
      </c>
      <c r="H121" s="119">
        <v>2011</v>
      </c>
      <c r="I121" s="119">
        <v>2012</v>
      </c>
      <c r="J121" s="119">
        <v>2013</v>
      </c>
      <c r="K121" s="119">
        <v>2014</v>
      </c>
      <c r="L121" s="119">
        <v>2015</v>
      </c>
      <c r="M121" s="119">
        <v>2016</v>
      </c>
      <c r="N121" s="119">
        <v>2017</v>
      </c>
      <c r="O121" s="106" t="s">
        <v>133</v>
      </c>
      <c r="P121" s="114" t="s">
        <v>287</v>
      </c>
      <c r="Q121" s="107" t="s">
        <v>49</v>
      </c>
      <c r="R121" s="266"/>
      <c r="S121" s="74"/>
      <c r="T121" s="74"/>
      <c r="U121" s="74"/>
      <c r="V121" s="74"/>
      <c r="W121" s="74"/>
    </row>
    <row r="122" spans="2:23" x14ac:dyDescent="0.25">
      <c r="B122" s="739" t="s">
        <v>276</v>
      </c>
      <c r="C122" s="740"/>
      <c r="D122" s="374"/>
      <c r="E122" s="374"/>
      <c r="F122" s="374"/>
      <c r="G122" s="258"/>
      <c r="H122" s="258"/>
      <c r="I122" s="258"/>
      <c r="J122" s="258"/>
      <c r="K122" s="258"/>
      <c r="L122" s="258"/>
      <c r="M122" s="258"/>
      <c r="N122" s="258"/>
      <c r="O122" s="258"/>
      <c r="P122" s="258"/>
      <c r="Q122" s="262">
        <f>SUM(D122:P122)</f>
        <v>0</v>
      </c>
      <c r="R122" s="425">
        <v>0</v>
      </c>
      <c r="S122" s="11">
        <v>1000</v>
      </c>
      <c r="T122" s="74"/>
      <c r="U122" s="74"/>
      <c r="V122" s="74"/>
      <c r="W122" s="74"/>
    </row>
    <row r="123" spans="2:23" x14ac:dyDescent="0.25">
      <c r="B123" s="741" t="s">
        <v>275</v>
      </c>
      <c r="C123" s="742"/>
      <c r="D123" s="120"/>
      <c r="E123" s="120"/>
      <c r="F123" s="120"/>
      <c r="G123" s="120"/>
      <c r="H123" s="120"/>
      <c r="I123" s="120"/>
      <c r="J123" s="120"/>
      <c r="K123" s="120"/>
      <c r="L123" s="120"/>
      <c r="M123" s="120"/>
      <c r="N123" s="120"/>
      <c r="O123" s="120"/>
      <c r="P123" s="120"/>
      <c r="Q123" s="250">
        <f>SUM(D123:P123)</f>
        <v>0</v>
      </c>
      <c r="R123" s="425">
        <v>0</v>
      </c>
      <c r="S123" s="11">
        <v>1000</v>
      </c>
      <c r="T123" s="74"/>
      <c r="U123" s="74"/>
      <c r="V123" s="74"/>
      <c r="W123" s="74"/>
    </row>
    <row r="124" spans="2:23" x14ac:dyDescent="0.25">
      <c r="B124" s="741" t="s">
        <v>140</v>
      </c>
      <c r="C124" s="742"/>
      <c r="D124" s="374"/>
      <c r="E124" s="374"/>
      <c r="F124" s="374"/>
      <c r="G124" s="258"/>
      <c r="H124" s="258"/>
      <c r="I124" s="258"/>
      <c r="J124" s="258"/>
      <c r="K124" s="258"/>
      <c r="L124" s="258"/>
      <c r="M124" s="258"/>
      <c r="N124" s="258"/>
      <c r="O124" s="258"/>
      <c r="P124" s="258"/>
      <c r="Q124" s="262">
        <f>SUM(D124:P124)</f>
        <v>0</v>
      </c>
      <c r="R124" s="425">
        <v>1000</v>
      </c>
      <c r="S124" s="11">
        <v>10000</v>
      </c>
      <c r="T124" s="74"/>
      <c r="U124" s="74"/>
      <c r="V124" s="74"/>
      <c r="W124" s="74"/>
    </row>
    <row r="125" spans="2:23" x14ac:dyDescent="0.25">
      <c r="B125" s="741" t="s">
        <v>275</v>
      </c>
      <c r="C125" s="742"/>
      <c r="D125" s="120"/>
      <c r="E125" s="120"/>
      <c r="F125" s="120"/>
      <c r="G125" s="120"/>
      <c r="H125" s="120"/>
      <c r="I125" s="120"/>
      <c r="J125" s="120"/>
      <c r="K125" s="120"/>
      <c r="L125" s="120"/>
      <c r="M125" s="120"/>
      <c r="N125" s="120"/>
      <c r="O125" s="120"/>
      <c r="P125" s="120"/>
      <c r="Q125" s="250">
        <f>SUM(D125:P125)</f>
        <v>0</v>
      </c>
      <c r="R125" s="425">
        <v>1000</v>
      </c>
      <c r="S125" s="11">
        <v>10000</v>
      </c>
      <c r="T125" s="74"/>
      <c r="U125" s="74"/>
      <c r="V125" s="74"/>
      <c r="W125" s="74"/>
    </row>
    <row r="126" spans="2:23" x14ac:dyDescent="0.25">
      <c r="B126" s="741" t="s">
        <v>322</v>
      </c>
      <c r="C126" s="742"/>
      <c r="D126" s="374"/>
      <c r="E126" s="374"/>
      <c r="F126" s="374"/>
      <c r="G126" s="258"/>
      <c r="H126" s="258"/>
      <c r="I126" s="258"/>
      <c r="J126" s="258"/>
      <c r="K126" s="258"/>
      <c r="L126" s="258"/>
      <c r="M126" s="258"/>
      <c r="N126" s="258"/>
      <c r="O126" s="258"/>
      <c r="P126" s="258"/>
      <c r="Q126" s="373">
        <f t="shared" ref="Q126:Q131" si="9">SUM(D126:P126)</f>
        <v>0</v>
      </c>
      <c r="R126" s="425">
        <v>10000</v>
      </c>
      <c r="S126" s="11">
        <v>50000</v>
      </c>
      <c r="T126" s="74"/>
      <c r="U126" s="74"/>
      <c r="V126" s="74"/>
      <c r="W126" s="74"/>
    </row>
    <row r="127" spans="2:23" x14ac:dyDescent="0.25">
      <c r="B127" s="741" t="s">
        <v>275</v>
      </c>
      <c r="C127" s="742"/>
      <c r="D127" s="120"/>
      <c r="E127" s="120"/>
      <c r="F127" s="120"/>
      <c r="G127" s="120"/>
      <c r="H127" s="120"/>
      <c r="I127" s="120"/>
      <c r="J127" s="120"/>
      <c r="K127" s="120"/>
      <c r="L127" s="120"/>
      <c r="M127" s="120"/>
      <c r="N127" s="120"/>
      <c r="O127" s="120"/>
      <c r="P127" s="120"/>
      <c r="Q127" s="250">
        <f t="shared" si="9"/>
        <v>0</v>
      </c>
      <c r="R127" s="425">
        <v>10000</v>
      </c>
      <c r="S127" s="11">
        <v>50000</v>
      </c>
      <c r="T127" s="74"/>
      <c r="U127" s="74"/>
      <c r="V127" s="74"/>
      <c r="W127" s="74"/>
    </row>
    <row r="128" spans="2:23" x14ac:dyDescent="0.25">
      <c r="B128" s="741" t="s">
        <v>278</v>
      </c>
      <c r="C128" s="742"/>
      <c r="D128" s="374"/>
      <c r="E128" s="374"/>
      <c r="F128" s="374"/>
      <c r="G128" s="258"/>
      <c r="H128" s="258"/>
      <c r="I128" s="258"/>
      <c r="J128" s="258"/>
      <c r="K128" s="258"/>
      <c r="L128" s="258"/>
      <c r="M128" s="258"/>
      <c r="N128" s="258"/>
      <c r="O128" s="258"/>
      <c r="P128" s="258"/>
      <c r="Q128" s="373">
        <f t="shared" si="9"/>
        <v>0</v>
      </c>
      <c r="R128" s="425">
        <v>50000</v>
      </c>
      <c r="S128" s="11">
        <v>100000</v>
      </c>
      <c r="T128" s="74"/>
      <c r="U128" s="74"/>
      <c r="V128" s="74"/>
      <c r="W128" s="74"/>
    </row>
    <row r="129" spans="2:23" x14ac:dyDescent="0.25">
      <c r="B129" s="741" t="s">
        <v>275</v>
      </c>
      <c r="C129" s="742"/>
      <c r="D129" s="120"/>
      <c r="E129" s="120"/>
      <c r="F129" s="120"/>
      <c r="G129" s="120"/>
      <c r="H129" s="120"/>
      <c r="I129" s="120"/>
      <c r="J129" s="120"/>
      <c r="K129" s="120"/>
      <c r="L129" s="120"/>
      <c r="M129" s="120"/>
      <c r="N129" s="120"/>
      <c r="O129" s="120"/>
      <c r="P129" s="120"/>
      <c r="Q129" s="250">
        <f t="shared" si="9"/>
        <v>0</v>
      </c>
      <c r="R129" s="425">
        <v>50000</v>
      </c>
      <c r="S129" s="11">
        <v>100000</v>
      </c>
      <c r="T129" s="74"/>
      <c r="U129" s="74"/>
      <c r="V129" s="74"/>
      <c r="W129" s="74"/>
    </row>
    <row r="130" spans="2:23" x14ac:dyDescent="0.25">
      <c r="B130" s="741" t="s">
        <v>281</v>
      </c>
      <c r="C130" s="742"/>
      <c r="D130" s="374"/>
      <c r="E130" s="374"/>
      <c r="F130" s="374"/>
      <c r="G130" s="374"/>
      <c r="H130" s="374"/>
      <c r="I130" s="374"/>
      <c r="J130" s="374"/>
      <c r="K130" s="374"/>
      <c r="L130" s="374"/>
      <c r="M130" s="374"/>
      <c r="N130" s="374"/>
      <c r="O130" s="374"/>
      <c r="P130" s="120"/>
      <c r="Q130" s="373">
        <f t="shared" si="9"/>
        <v>0</v>
      </c>
      <c r="R130" s="425">
        <v>100000</v>
      </c>
      <c r="S130" s="11">
        <v>500000</v>
      </c>
      <c r="T130" s="74"/>
      <c r="U130" s="74"/>
      <c r="V130" s="74"/>
      <c r="W130" s="74"/>
    </row>
    <row r="131" spans="2:23" x14ac:dyDescent="0.25">
      <c r="B131" s="741" t="s">
        <v>275</v>
      </c>
      <c r="C131" s="742"/>
      <c r="D131" s="374"/>
      <c r="E131" s="374"/>
      <c r="F131" s="374"/>
      <c r="G131" s="374"/>
      <c r="H131" s="374"/>
      <c r="I131" s="374"/>
      <c r="J131" s="374"/>
      <c r="K131" s="374"/>
      <c r="L131" s="374"/>
      <c r="M131" s="374"/>
      <c r="N131" s="374"/>
      <c r="O131" s="374"/>
      <c r="P131" s="120"/>
      <c r="Q131" s="250">
        <f t="shared" si="9"/>
        <v>0</v>
      </c>
      <c r="R131" s="425">
        <v>100000</v>
      </c>
      <c r="S131" s="11">
        <v>500000</v>
      </c>
      <c r="T131" s="74"/>
      <c r="U131" s="74"/>
      <c r="V131" s="74"/>
      <c r="W131" s="74"/>
    </row>
    <row r="132" spans="2:23" x14ac:dyDescent="0.25">
      <c r="B132" s="732" t="s">
        <v>48</v>
      </c>
      <c r="C132" s="733"/>
      <c r="D132" s="5">
        <f>SUM(D122,D124,D126,D128,D130)</f>
        <v>0</v>
      </c>
      <c r="E132" s="5">
        <f t="shared" ref="E132:P132" si="10">SUM(E122,E124,E126,E128,E130)</f>
        <v>0</v>
      </c>
      <c r="F132" s="5">
        <f t="shared" si="10"/>
        <v>0</v>
      </c>
      <c r="G132" s="5">
        <f t="shared" si="10"/>
        <v>0</v>
      </c>
      <c r="H132" s="5">
        <f t="shared" si="10"/>
        <v>0</v>
      </c>
      <c r="I132" s="5">
        <f t="shared" si="10"/>
        <v>0</v>
      </c>
      <c r="J132" s="5">
        <f t="shared" si="10"/>
        <v>0</v>
      </c>
      <c r="K132" s="5">
        <f t="shared" si="10"/>
        <v>0</v>
      </c>
      <c r="L132" s="5">
        <f t="shared" si="10"/>
        <v>0</v>
      </c>
      <c r="M132" s="5">
        <f t="shared" si="10"/>
        <v>0</v>
      </c>
      <c r="N132" s="5">
        <f t="shared" si="10"/>
        <v>0</v>
      </c>
      <c r="O132" s="5">
        <f t="shared" si="10"/>
        <v>0</v>
      </c>
      <c r="P132" s="5">
        <f t="shared" si="10"/>
        <v>0</v>
      </c>
      <c r="Q132" s="248">
        <f>SUM(D132:P132)</f>
        <v>0</v>
      </c>
      <c r="R132" s="266"/>
      <c r="S132" s="74"/>
      <c r="T132" s="74"/>
      <c r="U132" s="74"/>
      <c r="V132" s="74"/>
      <c r="W132" s="74"/>
    </row>
    <row r="133" spans="2:23" x14ac:dyDescent="0.25">
      <c r="B133" s="730" t="s">
        <v>282</v>
      </c>
      <c r="C133" s="731"/>
      <c r="D133" s="135">
        <f>SUM(D123,D125,D127,D129,D131)</f>
        <v>0</v>
      </c>
      <c r="E133" s="135">
        <f t="shared" ref="E133:P133" si="11">SUM(E123,E125,E127,E129,E131)</f>
        <v>0</v>
      </c>
      <c r="F133" s="135">
        <f t="shared" si="11"/>
        <v>0</v>
      </c>
      <c r="G133" s="135">
        <f t="shared" si="11"/>
        <v>0</v>
      </c>
      <c r="H133" s="135">
        <f t="shared" si="11"/>
        <v>0</v>
      </c>
      <c r="I133" s="135">
        <f t="shared" si="11"/>
        <v>0</v>
      </c>
      <c r="J133" s="135">
        <f t="shared" si="11"/>
        <v>0</v>
      </c>
      <c r="K133" s="135">
        <f t="shared" si="11"/>
        <v>0</v>
      </c>
      <c r="L133" s="135">
        <f t="shared" si="11"/>
        <v>0</v>
      </c>
      <c r="M133" s="135">
        <f t="shared" si="11"/>
        <v>0</v>
      </c>
      <c r="N133" s="135">
        <f t="shared" si="11"/>
        <v>0</v>
      </c>
      <c r="O133" s="135">
        <f t="shared" si="11"/>
        <v>0</v>
      </c>
      <c r="P133" s="135">
        <f t="shared" si="11"/>
        <v>0</v>
      </c>
      <c r="Q133" s="142">
        <f>SUM(D133:P133)</f>
        <v>0</v>
      </c>
      <c r="R133" s="30"/>
      <c r="S133" s="74"/>
      <c r="T133" s="74"/>
      <c r="U133" s="74"/>
      <c r="V133" s="74"/>
      <c r="W133" s="74"/>
    </row>
    <row r="134" spans="2:23" x14ac:dyDescent="0.25">
      <c r="B134" s="752" t="s">
        <v>134</v>
      </c>
      <c r="C134" s="753"/>
      <c r="D134" s="271"/>
      <c r="E134" s="271"/>
      <c r="F134" s="271"/>
      <c r="G134" s="271"/>
      <c r="H134" s="271"/>
      <c r="I134" s="271"/>
      <c r="J134" s="271"/>
      <c r="K134" s="271"/>
      <c r="L134" s="271"/>
      <c r="M134" s="271"/>
      <c r="N134" s="271"/>
      <c r="O134" s="271"/>
      <c r="P134" s="272"/>
      <c r="Q134" s="273">
        <f>SUM(D134:P134)</f>
        <v>0</v>
      </c>
      <c r="R134" s="74"/>
      <c r="S134" s="74"/>
      <c r="T134" s="74"/>
      <c r="U134" s="74"/>
      <c r="V134" s="74"/>
      <c r="W134" s="74"/>
    </row>
    <row r="135" spans="2:23" x14ac:dyDescent="0.25">
      <c r="B135" s="92"/>
      <c r="C135" s="74"/>
      <c r="D135" s="74"/>
      <c r="E135" s="74"/>
      <c r="F135" s="74"/>
      <c r="G135" s="74"/>
      <c r="H135" s="74"/>
      <c r="I135" s="74"/>
      <c r="J135" s="74"/>
      <c r="K135" s="74"/>
      <c r="L135" s="74"/>
      <c r="M135" s="74"/>
      <c r="N135" s="74"/>
      <c r="O135" s="74"/>
      <c r="P135" s="74"/>
      <c r="Q135" s="74"/>
      <c r="R135" s="74"/>
      <c r="S135" s="74"/>
      <c r="T135" s="74"/>
      <c r="U135" s="74"/>
      <c r="V135" s="74"/>
      <c r="W135" s="74"/>
    </row>
    <row r="136" spans="2:23" x14ac:dyDescent="0.25">
      <c r="B136" s="92"/>
      <c r="C136" s="74"/>
      <c r="D136" s="74"/>
      <c r="E136" s="74"/>
      <c r="F136" s="74"/>
      <c r="G136" s="74"/>
      <c r="H136" s="74"/>
      <c r="I136" s="74"/>
      <c r="J136" s="74"/>
      <c r="K136" s="74"/>
      <c r="L136" s="74"/>
      <c r="M136" s="74"/>
      <c r="N136" s="74"/>
      <c r="O136" s="74"/>
      <c r="P136" s="74"/>
      <c r="Q136" s="74"/>
      <c r="R136" s="74"/>
      <c r="S136" s="74"/>
      <c r="T136" s="74"/>
      <c r="U136" s="74"/>
      <c r="V136" s="74"/>
      <c r="W136" s="74"/>
    </row>
    <row r="137" spans="2:23" x14ac:dyDescent="0.25">
      <c r="B137" s="92"/>
      <c r="C137" s="74"/>
      <c r="D137" s="74"/>
      <c r="E137" s="74"/>
      <c r="F137" s="74"/>
      <c r="G137" s="74"/>
      <c r="H137" s="74"/>
      <c r="I137" s="74"/>
      <c r="J137" s="74"/>
      <c r="K137" s="74"/>
      <c r="L137" s="74"/>
      <c r="M137" s="74"/>
      <c r="N137" s="74"/>
      <c r="O137" s="74"/>
      <c r="P137" s="74"/>
      <c r="Q137" s="74"/>
      <c r="R137" s="74"/>
      <c r="S137" s="74"/>
      <c r="T137" s="74"/>
      <c r="U137" s="74"/>
      <c r="V137" s="74"/>
      <c r="W137" s="74"/>
    </row>
    <row r="138" spans="2:23" x14ac:dyDescent="0.25">
      <c r="B138" s="92"/>
      <c r="C138" s="74"/>
      <c r="D138" s="74"/>
      <c r="E138" s="74"/>
      <c r="F138" s="74"/>
      <c r="G138" s="74"/>
      <c r="H138" s="74"/>
      <c r="I138" s="74"/>
      <c r="J138" s="74"/>
      <c r="K138" s="74"/>
      <c r="L138" s="74"/>
      <c r="M138" s="74"/>
      <c r="N138" s="74"/>
      <c r="O138" s="74"/>
      <c r="P138" s="74"/>
      <c r="Q138" s="74"/>
      <c r="R138" s="74"/>
      <c r="S138" s="74"/>
      <c r="T138" s="74"/>
      <c r="U138" s="74"/>
      <c r="V138" s="74"/>
      <c r="W138" s="74"/>
    </row>
    <row r="139" spans="2:23" ht="48" customHeight="1" x14ac:dyDescent="0.25">
      <c r="B139" s="92"/>
      <c r="C139" s="74"/>
      <c r="D139" s="74"/>
      <c r="E139" s="74"/>
      <c r="F139" s="74"/>
      <c r="G139" s="74"/>
      <c r="H139" s="74"/>
      <c r="I139" s="74"/>
      <c r="J139" s="74"/>
      <c r="K139" s="74"/>
      <c r="L139" s="74"/>
      <c r="M139" s="74"/>
      <c r="N139" s="74"/>
      <c r="O139" s="74"/>
      <c r="P139" s="74"/>
      <c r="Q139" s="74"/>
      <c r="R139" s="74"/>
      <c r="S139" s="74"/>
      <c r="T139" s="74"/>
      <c r="U139" s="74"/>
      <c r="V139" s="74"/>
      <c r="W139" s="74"/>
    </row>
    <row r="140" spans="2:23" x14ac:dyDescent="0.25">
      <c r="B140" s="92"/>
      <c r="C140" s="74"/>
      <c r="D140" s="74"/>
      <c r="E140" s="74"/>
      <c r="F140" s="74"/>
      <c r="G140" s="74"/>
      <c r="H140" s="74"/>
      <c r="I140" s="74"/>
      <c r="J140" s="74"/>
      <c r="K140" s="74"/>
      <c r="L140" s="74"/>
      <c r="M140" s="74"/>
      <c r="N140" s="74"/>
      <c r="O140" s="74"/>
      <c r="P140" s="74"/>
      <c r="Q140" s="74"/>
      <c r="R140" s="74"/>
      <c r="S140" s="74"/>
      <c r="T140" s="74"/>
      <c r="U140" s="74"/>
      <c r="V140" s="74"/>
      <c r="W140" s="74"/>
    </row>
    <row r="141" spans="2:23" x14ac:dyDescent="0.25">
      <c r="B141" s="92"/>
      <c r="C141" s="74"/>
      <c r="D141" s="74"/>
      <c r="E141" s="74"/>
      <c r="F141" s="74"/>
      <c r="G141" s="74"/>
      <c r="H141" s="74"/>
      <c r="I141" s="74"/>
      <c r="J141" s="74"/>
      <c r="K141" s="74"/>
      <c r="L141" s="74"/>
      <c r="M141" s="74"/>
      <c r="N141" s="74"/>
      <c r="O141" s="74"/>
      <c r="P141" s="74"/>
      <c r="Q141" s="74"/>
      <c r="R141" s="74"/>
      <c r="S141" s="74"/>
      <c r="T141" s="74"/>
      <c r="U141" s="74"/>
      <c r="V141" s="74"/>
      <c r="W141" s="74"/>
    </row>
    <row r="142" spans="2:23" x14ac:dyDescent="0.25">
      <c r="B142" s="92"/>
      <c r="C142" s="74"/>
      <c r="D142" s="74"/>
      <c r="E142" s="74"/>
      <c r="F142" s="74"/>
      <c r="G142" s="74"/>
      <c r="H142" s="74"/>
      <c r="I142" s="74"/>
      <c r="J142" s="74"/>
      <c r="K142" s="74"/>
      <c r="L142" s="74"/>
      <c r="M142" s="74"/>
      <c r="N142" s="74"/>
      <c r="O142" s="74"/>
      <c r="P142" s="74"/>
      <c r="Q142" s="74"/>
      <c r="R142" s="74"/>
      <c r="S142" s="74"/>
      <c r="T142" s="74"/>
      <c r="U142" s="74"/>
      <c r="V142" s="74"/>
      <c r="W142" s="74"/>
    </row>
    <row r="143" spans="2:23" x14ac:dyDescent="0.25">
      <c r="B143" s="92"/>
      <c r="C143" s="74"/>
      <c r="D143" s="74"/>
      <c r="E143" s="74"/>
      <c r="F143" s="74"/>
      <c r="G143" s="74"/>
      <c r="H143" s="74"/>
      <c r="I143" s="74"/>
      <c r="J143" s="74"/>
      <c r="K143" s="74"/>
      <c r="L143" s="74"/>
      <c r="M143" s="74"/>
      <c r="N143" s="74"/>
      <c r="O143" s="74"/>
      <c r="P143" s="74"/>
      <c r="Q143" s="74"/>
      <c r="R143" s="74"/>
      <c r="S143" s="74"/>
      <c r="T143" s="74"/>
      <c r="U143" s="74"/>
      <c r="V143" s="74"/>
      <c r="W143" s="74"/>
    </row>
    <row r="144" spans="2:23" x14ac:dyDescent="0.25">
      <c r="B144" s="92"/>
      <c r="C144" s="74"/>
      <c r="D144" s="74"/>
      <c r="E144" s="74"/>
      <c r="F144" s="74"/>
      <c r="G144" s="74"/>
      <c r="H144" s="74"/>
      <c r="I144" s="74"/>
      <c r="J144" s="74"/>
      <c r="K144" s="74"/>
      <c r="L144" s="74"/>
      <c r="M144" s="74"/>
      <c r="N144" s="74"/>
      <c r="O144" s="74"/>
      <c r="P144" s="74"/>
      <c r="Q144" s="74"/>
      <c r="R144" s="74"/>
      <c r="S144" s="74"/>
      <c r="T144" s="74"/>
      <c r="U144" s="74"/>
      <c r="V144" s="74"/>
      <c r="W144" s="74"/>
    </row>
    <row r="145" spans="2:23" x14ac:dyDescent="0.25">
      <c r="B145" s="92"/>
      <c r="C145" s="74"/>
      <c r="D145" s="74"/>
      <c r="E145" s="74"/>
      <c r="F145" s="74"/>
      <c r="G145" s="74"/>
      <c r="H145" s="74"/>
      <c r="I145" s="74"/>
      <c r="J145" s="74"/>
      <c r="K145" s="74"/>
      <c r="L145" s="74"/>
      <c r="M145" s="74"/>
      <c r="N145" s="74"/>
      <c r="O145" s="74"/>
      <c r="P145" s="74"/>
      <c r="Q145" s="74"/>
      <c r="R145" s="74"/>
      <c r="S145" s="74"/>
      <c r="T145" s="74"/>
      <c r="U145" s="74"/>
      <c r="V145" s="74"/>
      <c r="W145" s="74"/>
    </row>
    <row r="146" spans="2:23" x14ac:dyDescent="0.25">
      <c r="B146" s="92"/>
      <c r="C146" s="74"/>
      <c r="D146" s="74"/>
      <c r="E146" s="74"/>
      <c r="F146" s="74"/>
      <c r="G146" s="74"/>
      <c r="H146" s="74"/>
      <c r="I146" s="74"/>
      <c r="J146" s="74"/>
      <c r="K146" s="74"/>
      <c r="L146" s="74"/>
      <c r="M146" s="74"/>
      <c r="N146" s="74"/>
      <c r="O146" s="74"/>
      <c r="P146" s="74"/>
      <c r="Q146" s="74"/>
      <c r="R146" s="74"/>
      <c r="S146" s="74"/>
      <c r="T146" s="74"/>
      <c r="U146" s="74"/>
      <c r="V146" s="74"/>
      <c r="W146" s="74"/>
    </row>
    <row r="147" spans="2:23" x14ac:dyDescent="0.25">
      <c r="B147" s="92"/>
      <c r="C147" s="74"/>
      <c r="D147" s="74"/>
      <c r="E147" s="74"/>
      <c r="F147" s="74"/>
      <c r="G147" s="74"/>
      <c r="H147" s="74"/>
      <c r="I147" s="74"/>
      <c r="J147" s="74"/>
      <c r="K147" s="74"/>
      <c r="L147" s="74"/>
      <c r="M147" s="74"/>
      <c r="N147" s="74"/>
      <c r="O147" s="74"/>
      <c r="P147" s="74"/>
      <c r="Q147" s="74"/>
      <c r="R147" s="74"/>
      <c r="S147" s="74"/>
      <c r="T147" s="74"/>
      <c r="U147" s="74"/>
      <c r="V147" s="74"/>
      <c r="W147" s="74"/>
    </row>
    <row r="148" spans="2:23" x14ac:dyDescent="0.25">
      <c r="B148" s="92"/>
      <c r="C148" s="74"/>
      <c r="D148" s="74"/>
      <c r="E148" s="74"/>
      <c r="F148" s="74"/>
      <c r="G148" s="74"/>
      <c r="H148" s="74"/>
      <c r="I148" s="74"/>
      <c r="J148" s="74"/>
      <c r="K148" s="74"/>
      <c r="L148" s="74"/>
      <c r="M148" s="74"/>
      <c r="N148" s="74"/>
      <c r="O148" s="74"/>
      <c r="P148" s="74"/>
      <c r="Q148" s="74"/>
      <c r="R148" s="74"/>
      <c r="S148" s="74"/>
      <c r="T148" s="74"/>
      <c r="U148" s="74"/>
      <c r="V148" s="74"/>
      <c r="W148" s="74"/>
    </row>
    <row r="149" spans="2:23" x14ac:dyDescent="0.25">
      <c r="B149" s="92"/>
      <c r="C149" s="74"/>
      <c r="D149" s="74"/>
      <c r="E149" s="74"/>
      <c r="F149" s="74"/>
      <c r="G149" s="74"/>
      <c r="H149" s="74"/>
      <c r="I149" s="74"/>
      <c r="J149" s="74"/>
      <c r="K149" s="74"/>
      <c r="L149" s="74"/>
      <c r="M149" s="74"/>
      <c r="N149" s="74"/>
      <c r="O149" s="74"/>
      <c r="P149" s="74"/>
      <c r="Q149" s="74"/>
      <c r="R149" s="74"/>
      <c r="S149" s="74"/>
      <c r="T149" s="74"/>
      <c r="U149" s="74"/>
      <c r="V149" s="74"/>
      <c r="W149" s="74"/>
    </row>
    <row r="150" spans="2:23" x14ac:dyDescent="0.25">
      <c r="B150" s="92"/>
      <c r="C150" s="74"/>
      <c r="D150" s="74"/>
      <c r="E150" s="74"/>
      <c r="F150" s="74"/>
      <c r="G150" s="74"/>
      <c r="H150" s="74"/>
      <c r="I150" s="74"/>
      <c r="J150" s="74"/>
      <c r="K150" s="74"/>
      <c r="L150" s="74"/>
      <c r="M150" s="74"/>
      <c r="N150" s="74"/>
      <c r="O150" s="74"/>
      <c r="P150" s="74"/>
      <c r="Q150" s="74"/>
      <c r="R150" s="74"/>
      <c r="S150" s="74"/>
      <c r="T150" s="74"/>
      <c r="U150" s="74"/>
      <c r="V150" s="74"/>
      <c r="W150" s="74"/>
    </row>
    <row r="151" spans="2:23" x14ac:dyDescent="0.25">
      <c r="B151" s="758" t="s">
        <v>326</v>
      </c>
      <c r="C151" s="759"/>
      <c r="D151" s="759"/>
      <c r="E151" s="759"/>
      <c r="F151" s="759"/>
      <c r="G151" s="759"/>
      <c r="H151" s="759"/>
      <c r="I151" s="759"/>
      <c r="J151" s="759"/>
      <c r="K151" s="759"/>
      <c r="L151" s="759"/>
      <c r="M151" s="759"/>
      <c r="N151" s="759"/>
      <c r="O151" s="759"/>
      <c r="P151" s="759"/>
      <c r="Q151" s="759"/>
      <c r="R151" s="759"/>
      <c r="S151" s="759"/>
      <c r="T151" s="759"/>
      <c r="U151" s="759"/>
      <c r="V151" s="759"/>
      <c r="W151" s="759"/>
    </row>
    <row r="152" spans="2:23" x14ac:dyDescent="0.25">
      <c r="B152" s="265"/>
      <c r="C152" s="266"/>
      <c r="D152" s="8">
        <v>39083</v>
      </c>
      <c r="E152" s="8">
        <v>39448</v>
      </c>
      <c r="F152" s="8">
        <v>39814</v>
      </c>
      <c r="G152" s="8">
        <v>40179</v>
      </c>
      <c r="H152" s="8">
        <v>40544</v>
      </c>
      <c r="I152" s="8">
        <v>40909</v>
      </c>
      <c r="J152" s="8">
        <v>41275</v>
      </c>
      <c r="K152" s="8">
        <v>41640</v>
      </c>
      <c r="L152" s="8">
        <v>42005</v>
      </c>
      <c r="M152" s="8">
        <v>42370</v>
      </c>
      <c r="N152" s="8">
        <v>42736</v>
      </c>
      <c r="O152" s="8">
        <v>43101</v>
      </c>
      <c r="P152" s="8">
        <v>43282</v>
      </c>
      <c r="Q152" s="266"/>
      <c r="R152" s="74"/>
      <c r="S152" s="74"/>
      <c r="T152" s="74"/>
      <c r="U152" s="74"/>
      <c r="V152" s="74"/>
      <c r="W152" s="74"/>
    </row>
    <row r="153" spans="2:23" x14ac:dyDescent="0.25">
      <c r="B153" s="267"/>
      <c r="C153" s="268"/>
      <c r="D153" s="8">
        <v>39447</v>
      </c>
      <c r="E153" s="8">
        <v>39813</v>
      </c>
      <c r="F153" s="8">
        <v>40178</v>
      </c>
      <c r="G153" s="8">
        <v>40543</v>
      </c>
      <c r="H153" s="8">
        <v>40908</v>
      </c>
      <c r="I153" s="8">
        <v>41274</v>
      </c>
      <c r="J153" s="8">
        <v>41639</v>
      </c>
      <c r="K153" s="8">
        <v>42004</v>
      </c>
      <c r="L153" s="8">
        <v>42369</v>
      </c>
      <c r="M153" s="8">
        <v>42735</v>
      </c>
      <c r="N153" s="8">
        <v>43100</v>
      </c>
      <c r="O153" s="8">
        <v>43281</v>
      </c>
      <c r="P153" s="8">
        <v>43556</v>
      </c>
      <c r="Q153" s="266"/>
      <c r="R153" s="74"/>
      <c r="S153" s="74"/>
      <c r="T153" s="74"/>
      <c r="U153" s="74"/>
      <c r="V153" s="74"/>
      <c r="W153" s="74"/>
    </row>
    <row r="154" spans="2:23" ht="60" x14ac:dyDescent="0.25">
      <c r="B154" s="263" t="s">
        <v>29</v>
      </c>
      <c r="C154" s="264"/>
      <c r="D154" s="375">
        <v>2007</v>
      </c>
      <c r="E154" s="375">
        <v>2008</v>
      </c>
      <c r="F154" s="375">
        <v>2009</v>
      </c>
      <c r="G154" s="119">
        <v>2010</v>
      </c>
      <c r="H154" s="119">
        <v>2011</v>
      </c>
      <c r="I154" s="119">
        <v>2012</v>
      </c>
      <c r="J154" s="119">
        <v>2013</v>
      </c>
      <c r="K154" s="119">
        <v>2014</v>
      </c>
      <c r="L154" s="119">
        <v>2015</v>
      </c>
      <c r="M154" s="119">
        <v>2016</v>
      </c>
      <c r="N154" s="119">
        <v>2017</v>
      </c>
      <c r="O154" s="106" t="s">
        <v>133</v>
      </c>
      <c r="P154" s="114" t="s">
        <v>287</v>
      </c>
      <c r="Q154" s="107" t="s">
        <v>49</v>
      </c>
      <c r="R154" s="266"/>
      <c r="S154" s="74"/>
      <c r="T154" s="74"/>
      <c r="U154" s="74"/>
      <c r="V154" s="74"/>
      <c r="W154" s="74"/>
    </row>
    <row r="155" spans="2:23" x14ac:dyDescent="0.25">
      <c r="B155" s="739" t="s">
        <v>276</v>
      </c>
      <c r="C155" s="740"/>
      <c r="D155" s="374"/>
      <c r="E155" s="374"/>
      <c r="F155" s="374"/>
      <c r="G155" s="258"/>
      <c r="H155" s="258"/>
      <c r="I155" s="258"/>
      <c r="J155" s="258"/>
      <c r="K155" s="258"/>
      <c r="L155" s="258"/>
      <c r="M155" s="258"/>
      <c r="N155" s="258"/>
      <c r="O155" s="258"/>
      <c r="P155" s="258"/>
      <c r="Q155" s="20">
        <f>SUM(D155:P155)</f>
        <v>0</v>
      </c>
      <c r="R155" s="425">
        <v>0</v>
      </c>
      <c r="S155" s="11">
        <v>1000</v>
      </c>
      <c r="T155" s="74"/>
      <c r="U155" s="74"/>
      <c r="V155" s="74"/>
      <c r="W155" s="74"/>
    </row>
    <row r="156" spans="2:23" x14ac:dyDescent="0.25">
      <c r="B156" s="741" t="s">
        <v>275</v>
      </c>
      <c r="C156" s="742"/>
      <c r="D156" s="120"/>
      <c r="E156" s="120"/>
      <c r="F156" s="120"/>
      <c r="G156" s="120"/>
      <c r="H156" s="120"/>
      <c r="I156" s="120"/>
      <c r="J156" s="120"/>
      <c r="K156" s="120"/>
      <c r="L156" s="120"/>
      <c r="M156" s="120"/>
      <c r="N156" s="120"/>
      <c r="O156" s="120"/>
      <c r="P156" s="120"/>
      <c r="Q156" s="249">
        <f>SUM(D156:P156)</f>
        <v>0</v>
      </c>
      <c r="R156" s="425">
        <v>0</v>
      </c>
      <c r="S156" s="11">
        <v>1000</v>
      </c>
      <c r="T156" s="74"/>
      <c r="U156" s="74"/>
      <c r="V156" s="74"/>
      <c r="W156" s="74"/>
    </row>
    <row r="157" spans="2:23" x14ac:dyDescent="0.25">
      <c r="B157" s="741" t="s">
        <v>140</v>
      </c>
      <c r="C157" s="742"/>
      <c r="D157" s="374"/>
      <c r="E157" s="374"/>
      <c r="F157" s="374"/>
      <c r="G157" s="258"/>
      <c r="H157" s="258"/>
      <c r="I157" s="258"/>
      <c r="J157" s="258"/>
      <c r="K157" s="258"/>
      <c r="L157" s="258"/>
      <c r="M157" s="258"/>
      <c r="N157" s="258"/>
      <c r="O157" s="258"/>
      <c r="P157" s="258"/>
      <c r="Q157" s="20">
        <f t="shared" ref="Q157:Q164" si="12">SUM(D157:P157)</f>
        <v>0</v>
      </c>
      <c r="R157" s="425">
        <v>1000</v>
      </c>
      <c r="S157" s="11">
        <v>10000</v>
      </c>
      <c r="T157" s="74"/>
      <c r="U157" s="74"/>
      <c r="V157" s="74"/>
      <c r="W157" s="74"/>
    </row>
    <row r="158" spans="2:23" x14ac:dyDescent="0.25">
      <c r="B158" s="741" t="s">
        <v>275</v>
      </c>
      <c r="C158" s="742"/>
      <c r="D158" s="120"/>
      <c r="E158" s="120"/>
      <c r="F158" s="120"/>
      <c r="G158" s="120"/>
      <c r="H158" s="120"/>
      <c r="I158" s="120"/>
      <c r="J158" s="120"/>
      <c r="K158" s="120"/>
      <c r="L158" s="120"/>
      <c r="M158" s="120"/>
      <c r="N158" s="120"/>
      <c r="O158" s="120"/>
      <c r="P158" s="120"/>
      <c r="Q158" s="249">
        <f t="shared" si="12"/>
        <v>0</v>
      </c>
      <c r="R158" s="425">
        <v>1000</v>
      </c>
      <c r="S158" s="11">
        <v>10000</v>
      </c>
      <c r="T158" s="74"/>
      <c r="U158" s="74"/>
      <c r="V158" s="74"/>
      <c r="W158" s="74"/>
    </row>
    <row r="159" spans="2:23" x14ac:dyDescent="0.25">
      <c r="B159" s="741" t="s">
        <v>322</v>
      </c>
      <c r="C159" s="742"/>
      <c r="D159" s="374"/>
      <c r="E159" s="374"/>
      <c r="F159" s="374"/>
      <c r="G159" s="258"/>
      <c r="H159" s="258"/>
      <c r="I159" s="258"/>
      <c r="J159" s="258"/>
      <c r="K159" s="258"/>
      <c r="L159" s="258"/>
      <c r="M159" s="258"/>
      <c r="N159" s="258"/>
      <c r="O159" s="258"/>
      <c r="P159" s="258"/>
      <c r="Q159" s="20">
        <f t="shared" si="12"/>
        <v>0</v>
      </c>
      <c r="R159" s="425">
        <v>10000</v>
      </c>
      <c r="S159" s="11">
        <v>50000</v>
      </c>
      <c r="T159" s="74"/>
      <c r="U159" s="74"/>
      <c r="V159" s="74"/>
      <c r="W159" s="74"/>
    </row>
    <row r="160" spans="2:23" x14ac:dyDescent="0.25">
      <c r="B160" s="741" t="s">
        <v>275</v>
      </c>
      <c r="C160" s="742"/>
      <c r="D160" s="120"/>
      <c r="E160" s="120"/>
      <c r="F160" s="120"/>
      <c r="G160" s="120"/>
      <c r="H160" s="120"/>
      <c r="I160" s="120"/>
      <c r="J160" s="120"/>
      <c r="K160" s="120"/>
      <c r="L160" s="120"/>
      <c r="M160" s="120"/>
      <c r="N160" s="120"/>
      <c r="O160" s="120"/>
      <c r="P160" s="120"/>
      <c r="Q160" s="249">
        <f t="shared" si="12"/>
        <v>0</v>
      </c>
      <c r="R160" s="425">
        <v>10000</v>
      </c>
      <c r="S160" s="11">
        <v>50000</v>
      </c>
      <c r="T160" s="74"/>
      <c r="U160" s="74"/>
      <c r="V160" s="74"/>
      <c r="W160" s="74"/>
    </row>
    <row r="161" spans="2:23" x14ac:dyDescent="0.25">
      <c r="B161" s="741" t="s">
        <v>278</v>
      </c>
      <c r="C161" s="742"/>
      <c r="D161" s="374"/>
      <c r="E161" s="374"/>
      <c r="F161" s="374"/>
      <c r="G161" s="258"/>
      <c r="H161" s="258"/>
      <c r="I161" s="258"/>
      <c r="J161" s="258"/>
      <c r="K161" s="258"/>
      <c r="L161" s="258"/>
      <c r="M161" s="258"/>
      <c r="N161" s="258"/>
      <c r="O161" s="258"/>
      <c r="P161" s="258"/>
      <c r="Q161" s="20">
        <f t="shared" si="12"/>
        <v>0</v>
      </c>
      <c r="R161" s="425">
        <v>50000</v>
      </c>
      <c r="S161" s="11">
        <v>100000</v>
      </c>
      <c r="T161" s="74"/>
      <c r="U161" s="74"/>
      <c r="V161" s="74"/>
      <c r="W161" s="74"/>
    </row>
    <row r="162" spans="2:23" x14ac:dyDescent="0.25">
      <c r="B162" s="741" t="s">
        <v>275</v>
      </c>
      <c r="C162" s="742"/>
      <c r="D162" s="120"/>
      <c r="E162" s="120"/>
      <c r="F162" s="120"/>
      <c r="G162" s="120"/>
      <c r="H162" s="120"/>
      <c r="I162" s="120"/>
      <c r="J162" s="120"/>
      <c r="K162" s="120"/>
      <c r="L162" s="120"/>
      <c r="M162" s="120"/>
      <c r="N162" s="120"/>
      <c r="O162" s="120"/>
      <c r="P162" s="120"/>
      <c r="Q162" s="249">
        <f t="shared" si="12"/>
        <v>0</v>
      </c>
      <c r="R162" s="425">
        <v>50000</v>
      </c>
      <c r="S162" s="11">
        <v>100000</v>
      </c>
      <c r="T162" s="74"/>
      <c r="U162" s="74"/>
      <c r="V162" s="74"/>
      <c r="W162" s="74"/>
    </row>
    <row r="163" spans="2:23" x14ac:dyDescent="0.25">
      <c r="B163" s="741" t="s">
        <v>281</v>
      </c>
      <c r="C163" s="742"/>
      <c r="D163" s="374"/>
      <c r="E163" s="374"/>
      <c r="F163" s="374"/>
      <c r="G163" s="374"/>
      <c r="H163" s="374"/>
      <c r="I163" s="374"/>
      <c r="J163" s="374"/>
      <c r="K163" s="374"/>
      <c r="L163" s="374"/>
      <c r="M163" s="374"/>
      <c r="N163" s="374"/>
      <c r="O163" s="374"/>
      <c r="P163" s="120"/>
      <c r="Q163" s="20">
        <f t="shared" si="12"/>
        <v>0</v>
      </c>
      <c r="R163" s="425">
        <v>100000</v>
      </c>
      <c r="S163" s="11">
        <v>500000</v>
      </c>
      <c r="T163" s="74"/>
      <c r="U163" s="74"/>
      <c r="V163" s="74"/>
      <c r="W163" s="74"/>
    </row>
    <row r="164" spans="2:23" x14ac:dyDescent="0.25">
      <c r="B164" s="741" t="s">
        <v>275</v>
      </c>
      <c r="C164" s="742"/>
      <c r="D164" s="374"/>
      <c r="E164" s="374"/>
      <c r="F164" s="374"/>
      <c r="G164" s="374"/>
      <c r="H164" s="374"/>
      <c r="I164" s="374"/>
      <c r="J164" s="374"/>
      <c r="K164" s="374"/>
      <c r="L164" s="374"/>
      <c r="M164" s="374"/>
      <c r="N164" s="374"/>
      <c r="O164" s="374"/>
      <c r="P164" s="120"/>
      <c r="Q164" s="249">
        <f t="shared" si="12"/>
        <v>0</v>
      </c>
      <c r="R164" s="425">
        <v>100000</v>
      </c>
      <c r="S164" s="11">
        <v>500000</v>
      </c>
      <c r="T164" s="74"/>
      <c r="U164" s="74"/>
      <c r="V164" s="74"/>
      <c r="W164" s="74"/>
    </row>
    <row r="165" spans="2:23" x14ac:dyDescent="0.25">
      <c r="B165" s="732" t="s">
        <v>48</v>
      </c>
      <c r="C165" s="733"/>
      <c r="D165" s="5">
        <f>SUM(D155,D157,D159,D161,D163)</f>
        <v>0</v>
      </c>
      <c r="E165" s="5">
        <f t="shared" ref="E165:P165" si="13">SUM(E155,E157,E159,E161,E163)</f>
        <v>0</v>
      </c>
      <c r="F165" s="5">
        <f t="shared" si="13"/>
        <v>0</v>
      </c>
      <c r="G165" s="5">
        <f t="shared" si="13"/>
        <v>0</v>
      </c>
      <c r="H165" s="5">
        <f t="shared" si="13"/>
        <v>0</v>
      </c>
      <c r="I165" s="5">
        <f t="shared" si="13"/>
        <v>0</v>
      </c>
      <c r="J165" s="5">
        <f t="shared" si="13"/>
        <v>0</v>
      </c>
      <c r="K165" s="5">
        <f t="shared" si="13"/>
        <v>0</v>
      </c>
      <c r="L165" s="5">
        <f t="shared" si="13"/>
        <v>0</v>
      </c>
      <c r="M165" s="5">
        <f t="shared" si="13"/>
        <v>0</v>
      </c>
      <c r="N165" s="5">
        <f t="shared" si="13"/>
        <v>0</v>
      </c>
      <c r="O165" s="5">
        <f t="shared" si="13"/>
        <v>0</v>
      </c>
      <c r="P165" s="5">
        <f t="shared" si="13"/>
        <v>0</v>
      </c>
      <c r="Q165" s="248">
        <f>SUM(D165:P165)</f>
        <v>0</v>
      </c>
      <c r="R165" s="266"/>
      <c r="S165" s="74"/>
      <c r="T165" s="74"/>
      <c r="U165" s="74"/>
      <c r="V165" s="74"/>
      <c r="W165" s="74"/>
    </row>
    <row r="166" spans="2:23" x14ac:dyDescent="0.25">
      <c r="B166" s="730" t="s">
        <v>282</v>
      </c>
      <c r="C166" s="731"/>
      <c r="D166" s="135">
        <f>SUM(D156,D158,D160,D162,D164)</f>
        <v>0</v>
      </c>
      <c r="E166" s="135">
        <f t="shared" ref="E166:P166" si="14">SUM(E156,E158,E160,E162,E164)</f>
        <v>0</v>
      </c>
      <c r="F166" s="135">
        <f t="shared" si="14"/>
        <v>0</v>
      </c>
      <c r="G166" s="135">
        <f t="shared" si="14"/>
        <v>0</v>
      </c>
      <c r="H166" s="135">
        <f t="shared" si="14"/>
        <v>0</v>
      </c>
      <c r="I166" s="135">
        <f t="shared" si="14"/>
        <v>0</v>
      </c>
      <c r="J166" s="135">
        <f t="shared" si="14"/>
        <v>0</v>
      </c>
      <c r="K166" s="135">
        <f t="shared" si="14"/>
        <v>0</v>
      </c>
      <c r="L166" s="135">
        <f t="shared" si="14"/>
        <v>0</v>
      </c>
      <c r="M166" s="135">
        <f t="shared" si="14"/>
        <v>0</v>
      </c>
      <c r="N166" s="135">
        <f t="shared" si="14"/>
        <v>0</v>
      </c>
      <c r="O166" s="135">
        <f t="shared" si="14"/>
        <v>0</v>
      </c>
      <c r="P166" s="135">
        <f t="shared" si="14"/>
        <v>0</v>
      </c>
      <c r="Q166" s="123">
        <f>SUM(D166:P166)</f>
        <v>0</v>
      </c>
      <c r="R166" s="266"/>
      <c r="S166" s="74"/>
      <c r="T166" s="74"/>
      <c r="U166" s="74"/>
      <c r="V166" s="74"/>
      <c r="W166" s="74"/>
    </row>
    <row r="167" spans="2:23" x14ac:dyDescent="0.25">
      <c r="B167" s="752" t="s">
        <v>134</v>
      </c>
      <c r="C167" s="753"/>
      <c r="D167" s="271"/>
      <c r="E167" s="271"/>
      <c r="F167" s="271"/>
      <c r="G167" s="271"/>
      <c r="H167" s="271"/>
      <c r="I167" s="271"/>
      <c r="J167" s="271"/>
      <c r="K167" s="271"/>
      <c r="L167" s="271"/>
      <c r="M167" s="271"/>
      <c r="N167" s="271"/>
      <c r="O167" s="271"/>
      <c r="P167" s="272"/>
      <c r="Q167" s="273">
        <f>SUM(D167:P167)</f>
        <v>0</v>
      </c>
      <c r="R167" s="74"/>
      <c r="S167" s="74"/>
      <c r="T167" s="74"/>
      <c r="U167" s="74"/>
      <c r="V167" s="74"/>
      <c r="W167" s="74"/>
    </row>
    <row r="168" spans="2:23" x14ac:dyDescent="0.25">
      <c r="B168" s="92"/>
      <c r="C168" s="74"/>
      <c r="D168" s="74"/>
      <c r="E168" s="74"/>
      <c r="F168" s="74"/>
      <c r="G168" s="74"/>
      <c r="H168" s="74"/>
      <c r="I168" s="74"/>
      <c r="J168" s="74"/>
      <c r="K168" s="74"/>
      <c r="L168" s="74"/>
      <c r="M168" s="74"/>
      <c r="N168" s="74"/>
      <c r="O168" s="74"/>
      <c r="P168" s="74"/>
      <c r="Q168" s="74"/>
      <c r="R168" s="74"/>
      <c r="S168" s="74"/>
      <c r="T168" s="74"/>
      <c r="U168" s="74"/>
      <c r="V168" s="74"/>
      <c r="W168" s="74"/>
    </row>
    <row r="169" spans="2:23" x14ac:dyDescent="0.25">
      <c r="B169" s="92"/>
      <c r="C169" s="74"/>
      <c r="D169" s="74"/>
      <c r="E169" s="74"/>
      <c r="F169" s="74"/>
      <c r="G169" s="74"/>
      <c r="H169" s="74"/>
      <c r="I169" s="74"/>
      <c r="J169" s="74"/>
      <c r="K169" s="74"/>
      <c r="L169" s="74"/>
      <c r="M169" s="74"/>
      <c r="N169" s="74"/>
      <c r="O169" s="74"/>
      <c r="P169" s="74"/>
      <c r="Q169" s="74"/>
      <c r="R169" s="74"/>
      <c r="S169" s="74"/>
      <c r="T169" s="74"/>
      <c r="U169" s="74"/>
      <c r="V169" s="74"/>
      <c r="W169" s="74"/>
    </row>
    <row r="170" spans="2:23" x14ac:dyDescent="0.25">
      <c r="B170" s="92"/>
      <c r="C170" s="74"/>
      <c r="D170" s="74"/>
      <c r="E170" s="74"/>
      <c r="F170" s="74"/>
      <c r="G170" s="74"/>
      <c r="H170" s="74"/>
      <c r="I170" s="74"/>
      <c r="J170" s="74"/>
      <c r="K170" s="74"/>
      <c r="L170" s="74"/>
      <c r="M170" s="74"/>
      <c r="N170" s="74"/>
      <c r="O170" s="74"/>
      <c r="P170" s="74"/>
      <c r="Q170" s="74"/>
      <c r="R170" s="74"/>
      <c r="S170" s="74"/>
      <c r="T170" s="74"/>
      <c r="U170" s="74"/>
      <c r="V170" s="74"/>
      <c r="W170" s="74"/>
    </row>
    <row r="171" spans="2:23" x14ac:dyDescent="0.25">
      <c r="B171" s="92"/>
      <c r="C171" s="74"/>
      <c r="D171" s="74"/>
      <c r="E171" s="74"/>
      <c r="F171" s="74"/>
      <c r="G171" s="74"/>
      <c r="H171" s="74"/>
      <c r="I171" s="74"/>
      <c r="J171" s="74"/>
      <c r="K171" s="74"/>
      <c r="L171" s="74"/>
      <c r="M171" s="74"/>
      <c r="N171" s="74"/>
      <c r="O171" s="74"/>
      <c r="P171" s="74"/>
      <c r="Q171" s="74"/>
      <c r="R171" s="74"/>
      <c r="S171" s="74"/>
      <c r="T171" s="74"/>
      <c r="U171" s="74"/>
      <c r="V171" s="74"/>
      <c r="W171" s="74"/>
    </row>
    <row r="172" spans="2:23" x14ac:dyDescent="0.25">
      <c r="B172" s="92"/>
      <c r="C172" s="74"/>
      <c r="D172" s="74"/>
      <c r="E172" s="74"/>
      <c r="F172" s="74"/>
      <c r="G172" s="74"/>
      <c r="H172" s="74"/>
      <c r="I172" s="74"/>
      <c r="J172" s="74"/>
      <c r="K172" s="74"/>
      <c r="L172" s="74"/>
      <c r="M172" s="74"/>
      <c r="N172" s="74"/>
      <c r="O172" s="74"/>
      <c r="P172" s="74"/>
      <c r="Q172" s="74"/>
      <c r="R172" s="74"/>
      <c r="S172" s="74"/>
      <c r="T172" s="74"/>
      <c r="U172" s="74"/>
      <c r="V172" s="74"/>
      <c r="W172" s="74"/>
    </row>
    <row r="173" spans="2:23" x14ac:dyDescent="0.25">
      <c r="B173" s="92"/>
      <c r="C173" s="74"/>
      <c r="D173" s="74"/>
      <c r="E173" s="74"/>
      <c r="F173" s="74"/>
      <c r="G173" s="74"/>
      <c r="H173" s="74"/>
      <c r="I173" s="74"/>
      <c r="J173" s="74"/>
      <c r="K173" s="74"/>
      <c r="L173" s="74"/>
      <c r="M173" s="74"/>
      <c r="N173" s="74"/>
      <c r="O173" s="74"/>
      <c r="P173" s="74"/>
      <c r="Q173" s="74"/>
      <c r="R173" s="74"/>
      <c r="S173" s="74"/>
      <c r="T173" s="74"/>
      <c r="U173" s="74"/>
      <c r="V173" s="74"/>
      <c r="W173" s="74"/>
    </row>
    <row r="174" spans="2:23" ht="50.25" customHeight="1" x14ac:dyDescent="0.25">
      <c r="B174" s="92"/>
      <c r="C174" s="74"/>
      <c r="D174" s="74"/>
      <c r="E174" s="74"/>
      <c r="F174" s="74"/>
      <c r="G174" s="74"/>
      <c r="H174" s="74"/>
      <c r="I174" s="74"/>
      <c r="J174" s="74"/>
      <c r="K174" s="74"/>
      <c r="L174" s="74"/>
      <c r="M174" s="74"/>
      <c r="N174" s="74"/>
      <c r="O174" s="74"/>
      <c r="P174" s="74"/>
      <c r="Q174" s="74"/>
      <c r="R174" s="74"/>
      <c r="S174" s="74"/>
      <c r="T174" s="74"/>
      <c r="U174" s="74"/>
      <c r="V174" s="74"/>
      <c r="W174" s="74"/>
    </row>
    <row r="175" spans="2:23" x14ac:dyDescent="0.25">
      <c r="B175" s="92"/>
      <c r="C175" s="74"/>
      <c r="D175" s="74"/>
      <c r="E175" s="74"/>
      <c r="F175" s="74"/>
      <c r="G175" s="74"/>
      <c r="H175" s="74"/>
      <c r="I175" s="74"/>
      <c r="J175" s="74"/>
      <c r="K175" s="74"/>
      <c r="L175" s="74"/>
      <c r="M175" s="74"/>
      <c r="N175" s="74"/>
      <c r="O175" s="74"/>
      <c r="P175" s="74"/>
      <c r="Q175" s="74"/>
      <c r="R175" s="74"/>
      <c r="S175" s="74"/>
      <c r="T175" s="74"/>
      <c r="U175" s="74"/>
      <c r="V175" s="74"/>
      <c r="W175" s="74"/>
    </row>
    <row r="176" spans="2:23" x14ac:dyDescent="0.25">
      <c r="B176" s="92"/>
      <c r="C176" s="74"/>
      <c r="D176" s="74"/>
      <c r="E176" s="74"/>
      <c r="F176" s="74"/>
      <c r="G176" s="74"/>
      <c r="H176" s="74"/>
      <c r="I176" s="74"/>
      <c r="J176" s="74"/>
      <c r="K176" s="74"/>
      <c r="L176" s="74"/>
      <c r="M176" s="74"/>
      <c r="N176" s="74"/>
      <c r="O176" s="74"/>
      <c r="P176" s="74"/>
      <c r="Q176" s="74"/>
      <c r="R176" s="74"/>
      <c r="S176" s="74"/>
      <c r="T176" s="74"/>
      <c r="U176" s="74"/>
      <c r="V176" s="74"/>
      <c r="W176" s="74"/>
    </row>
    <row r="177" spans="2:23" x14ac:dyDescent="0.25">
      <c r="B177" s="92"/>
      <c r="C177" s="74"/>
      <c r="D177" s="74"/>
      <c r="E177" s="74"/>
      <c r="F177" s="74"/>
      <c r="G177" s="74"/>
      <c r="H177" s="74"/>
      <c r="I177" s="74"/>
      <c r="J177" s="74"/>
      <c r="K177" s="74"/>
      <c r="L177" s="74"/>
      <c r="M177" s="74"/>
      <c r="N177" s="74"/>
      <c r="O177" s="74"/>
      <c r="P177" s="74"/>
      <c r="Q177" s="74"/>
      <c r="R177" s="74"/>
      <c r="S177" s="74"/>
      <c r="T177" s="74"/>
      <c r="U177" s="74"/>
      <c r="V177" s="74"/>
      <c r="W177" s="74"/>
    </row>
    <row r="178" spans="2:23" x14ac:dyDescent="0.25">
      <c r="B178" s="92"/>
      <c r="C178" s="74"/>
      <c r="D178" s="74"/>
      <c r="E178" s="74"/>
      <c r="F178" s="74"/>
      <c r="G178" s="74"/>
      <c r="H178" s="74"/>
      <c r="I178" s="74"/>
      <c r="J178" s="74"/>
      <c r="K178" s="74"/>
      <c r="L178" s="74"/>
      <c r="M178" s="74"/>
      <c r="N178" s="74"/>
      <c r="O178" s="74"/>
      <c r="P178" s="74"/>
      <c r="Q178" s="74"/>
      <c r="R178" s="74"/>
      <c r="S178" s="74"/>
      <c r="T178" s="74"/>
      <c r="U178" s="74"/>
      <c r="V178" s="74"/>
      <c r="W178" s="74"/>
    </row>
    <row r="179" spans="2:23" x14ac:dyDescent="0.25">
      <c r="B179" s="92"/>
      <c r="C179" s="74"/>
      <c r="D179" s="74"/>
      <c r="E179" s="74"/>
      <c r="F179" s="74"/>
      <c r="G179" s="74"/>
      <c r="H179" s="74"/>
      <c r="I179" s="74"/>
      <c r="J179" s="74"/>
      <c r="K179" s="74"/>
      <c r="L179" s="74"/>
      <c r="M179" s="74"/>
      <c r="N179" s="74"/>
      <c r="O179" s="74"/>
      <c r="P179" s="74"/>
      <c r="Q179" s="74"/>
      <c r="R179" s="74"/>
      <c r="S179" s="74"/>
      <c r="T179" s="74"/>
      <c r="U179" s="74"/>
      <c r="V179" s="74"/>
      <c r="W179" s="74"/>
    </row>
    <row r="180" spans="2:23" x14ac:dyDescent="0.25">
      <c r="B180" s="92"/>
      <c r="C180" s="74"/>
      <c r="D180" s="74"/>
      <c r="E180" s="74"/>
      <c r="F180" s="74"/>
      <c r="G180" s="74"/>
      <c r="H180" s="74"/>
      <c r="I180" s="74"/>
      <c r="J180" s="74"/>
      <c r="K180" s="74"/>
      <c r="L180" s="74"/>
      <c r="M180" s="74"/>
      <c r="N180" s="74"/>
      <c r="O180" s="74"/>
      <c r="P180" s="74"/>
      <c r="Q180" s="74"/>
      <c r="R180" s="74"/>
      <c r="S180" s="74"/>
      <c r="T180" s="74"/>
      <c r="U180" s="74"/>
      <c r="V180" s="74"/>
      <c r="W180" s="74"/>
    </row>
    <row r="181" spans="2:23" x14ac:dyDescent="0.25">
      <c r="B181" s="92"/>
      <c r="C181" s="74"/>
      <c r="D181" s="74"/>
      <c r="E181" s="74"/>
      <c r="F181" s="74"/>
      <c r="G181" s="74"/>
      <c r="H181" s="74"/>
      <c r="I181" s="74"/>
      <c r="J181" s="74"/>
      <c r="K181" s="74"/>
      <c r="L181" s="74"/>
      <c r="M181" s="74"/>
      <c r="N181" s="74"/>
      <c r="O181" s="74"/>
      <c r="P181" s="74"/>
      <c r="Q181" s="74"/>
      <c r="R181" s="74"/>
      <c r="S181" s="74"/>
      <c r="T181" s="74"/>
      <c r="U181" s="74"/>
      <c r="V181" s="74"/>
      <c r="W181" s="74"/>
    </row>
    <row r="182" spans="2:23" x14ac:dyDescent="0.25">
      <c r="B182" s="92"/>
      <c r="C182" s="74"/>
      <c r="D182" s="74"/>
      <c r="E182" s="74"/>
      <c r="F182" s="74"/>
      <c r="G182" s="74"/>
      <c r="H182" s="74"/>
      <c r="I182" s="74"/>
      <c r="J182" s="74"/>
      <c r="K182" s="74"/>
      <c r="L182" s="74"/>
      <c r="M182" s="74"/>
      <c r="N182" s="74"/>
      <c r="O182" s="74"/>
      <c r="P182" s="74"/>
      <c r="Q182" s="74"/>
      <c r="R182" s="74"/>
      <c r="S182" s="74"/>
      <c r="T182" s="74"/>
      <c r="U182" s="74"/>
      <c r="V182" s="74"/>
      <c r="W182" s="74"/>
    </row>
    <row r="183" spans="2:23" x14ac:dyDescent="0.25">
      <c r="B183" s="92"/>
      <c r="C183" s="74"/>
      <c r="D183" s="74"/>
      <c r="E183" s="74"/>
      <c r="F183" s="74"/>
      <c r="G183" s="74"/>
      <c r="H183" s="74"/>
      <c r="I183" s="74"/>
      <c r="J183" s="74"/>
      <c r="K183" s="74"/>
      <c r="L183" s="74"/>
      <c r="M183" s="74"/>
      <c r="N183" s="74"/>
      <c r="O183" s="74"/>
      <c r="P183" s="74"/>
      <c r="Q183" s="74"/>
      <c r="R183" s="74"/>
      <c r="S183" s="74"/>
      <c r="T183" s="74"/>
      <c r="U183" s="74"/>
      <c r="V183" s="74"/>
      <c r="W183" s="74"/>
    </row>
    <row r="184" spans="2:23" x14ac:dyDescent="0.25">
      <c r="B184" s="92"/>
      <c r="C184" s="74"/>
      <c r="D184" s="74"/>
      <c r="E184" s="74"/>
      <c r="F184" s="74"/>
      <c r="G184" s="74"/>
      <c r="H184" s="74"/>
      <c r="I184" s="74"/>
      <c r="J184" s="74"/>
      <c r="K184" s="74"/>
      <c r="L184" s="74"/>
      <c r="M184" s="74"/>
      <c r="N184" s="74"/>
      <c r="O184" s="74"/>
      <c r="P184" s="74"/>
      <c r="Q184" s="74"/>
      <c r="R184" s="74"/>
      <c r="S184" s="74"/>
      <c r="T184" s="74"/>
      <c r="U184" s="74"/>
      <c r="V184" s="74"/>
      <c r="W184" s="74"/>
    </row>
    <row r="185" spans="2:23" x14ac:dyDescent="0.25">
      <c r="B185" s="758" t="s">
        <v>327</v>
      </c>
      <c r="C185" s="759"/>
      <c r="D185" s="759"/>
      <c r="E185" s="759"/>
      <c r="F185" s="759"/>
      <c r="G185" s="759"/>
      <c r="H185" s="759"/>
      <c r="I185" s="759"/>
      <c r="J185" s="759"/>
      <c r="K185" s="759"/>
      <c r="L185" s="759"/>
      <c r="M185" s="759"/>
      <c r="N185" s="759"/>
      <c r="O185" s="759"/>
      <c r="P185" s="759"/>
      <c r="Q185" s="759"/>
      <c r="R185" s="759"/>
      <c r="S185" s="759"/>
      <c r="T185" s="759"/>
      <c r="U185" s="759"/>
      <c r="V185" s="759"/>
      <c r="W185" s="759"/>
    </row>
    <row r="186" spans="2:23" x14ac:dyDescent="0.25">
      <c r="B186" s="265"/>
      <c r="C186" s="266"/>
      <c r="D186" s="8">
        <v>39083</v>
      </c>
      <c r="E186" s="8">
        <v>39448</v>
      </c>
      <c r="F186" s="8">
        <v>39814</v>
      </c>
      <c r="G186" s="8">
        <v>40179</v>
      </c>
      <c r="H186" s="8">
        <v>40544</v>
      </c>
      <c r="I186" s="8">
        <v>40909</v>
      </c>
      <c r="J186" s="8">
        <v>41275</v>
      </c>
      <c r="K186" s="8">
        <v>41640</v>
      </c>
      <c r="L186" s="8">
        <v>42005</v>
      </c>
      <c r="M186" s="8">
        <v>42370</v>
      </c>
      <c r="N186" s="8">
        <v>42736</v>
      </c>
      <c r="O186" s="8">
        <v>43101</v>
      </c>
      <c r="P186" s="8">
        <v>43282</v>
      </c>
      <c r="Q186" s="266"/>
      <c r="R186" s="74"/>
      <c r="S186" s="74"/>
      <c r="T186" s="74"/>
      <c r="U186" s="74"/>
      <c r="V186" s="74"/>
      <c r="W186" s="74"/>
    </row>
    <row r="187" spans="2:23" x14ac:dyDescent="0.25">
      <c r="B187" s="267"/>
      <c r="C187" s="268"/>
      <c r="D187" s="8">
        <v>39447</v>
      </c>
      <c r="E187" s="8">
        <v>39813</v>
      </c>
      <c r="F187" s="8">
        <v>40178</v>
      </c>
      <c r="G187" s="8">
        <v>40543</v>
      </c>
      <c r="H187" s="8">
        <v>40908</v>
      </c>
      <c r="I187" s="8">
        <v>41274</v>
      </c>
      <c r="J187" s="8">
        <v>41639</v>
      </c>
      <c r="K187" s="8">
        <v>42004</v>
      </c>
      <c r="L187" s="8">
        <v>42369</v>
      </c>
      <c r="M187" s="8">
        <v>42735</v>
      </c>
      <c r="N187" s="8">
        <v>43100</v>
      </c>
      <c r="O187" s="8">
        <v>43281</v>
      </c>
      <c r="P187" s="8">
        <v>43556</v>
      </c>
      <c r="Q187" s="266"/>
      <c r="R187" s="74"/>
      <c r="S187" s="74"/>
      <c r="T187" s="74"/>
      <c r="U187" s="74"/>
      <c r="V187" s="74"/>
      <c r="W187" s="74"/>
    </row>
    <row r="188" spans="2:23" ht="60" x14ac:dyDescent="0.25">
      <c r="B188" s="746" t="s">
        <v>41</v>
      </c>
      <c r="C188" s="747"/>
      <c r="D188" s="403">
        <v>2007</v>
      </c>
      <c r="E188" s="403">
        <v>2008</v>
      </c>
      <c r="F188" s="403">
        <v>2009</v>
      </c>
      <c r="G188" s="119">
        <v>2010</v>
      </c>
      <c r="H188" s="119">
        <v>2011</v>
      </c>
      <c r="I188" s="119">
        <v>2012</v>
      </c>
      <c r="J188" s="119">
        <v>2013</v>
      </c>
      <c r="K188" s="119">
        <v>2014</v>
      </c>
      <c r="L188" s="119">
        <v>2015</v>
      </c>
      <c r="M188" s="119">
        <v>2016</v>
      </c>
      <c r="N188" s="119">
        <v>2017</v>
      </c>
      <c r="O188" s="106" t="s">
        <v>133</v>
      </c>
      <c r="P188" s="114" t="s">
        <v>287</v>
      </c>
      <c r="Q188" s="107" t="s">
        <v>49</v>
      </c>
      <c r="R188" s="266"/>
      <c r="S188" s="74"/>
      <c r="T188" s="74"/>
      <c r="U188" s="74"/>
      <c r="V188" s="74"/>
      <c r="W188" s="74"/>
    </row>
    <row r="189" spans="2:23" x14ac:dyDescent="0.25">
      <c r="B189" s="739" t="s">
        <v>276</v>
      </c>
      <c r="C189" s="740"/>
      <c r="D189" s="401"/>
      <c r="E189" s="401"/>
      <c r="F189" s="401"/>
      <c r="G189" s="258"/>
      <c r="H189" s="258"/>
      <c r="I189" s="258"/>
      <c r="J189" s="258"/>
      <c r="K189" s="258"/>
      <c r="L189" s="258"/>
      <c r="M189" s="258"/>
      <c r="N189" s="258"/>
      <c r="O189" s="258"/>
      <c r="P189" s="258"/>
      <c r="Q189" s="20">
        <f>SUM(D189:P189)</f>
        <v>0</v>
      </c>
      <c r="R189" s="425">
        <v>0</v>
      </c>
      <c r="S189" s="11">
        <v>1000</v>
      </c>
      <c r="T189" s="74"/>
      <c r="U189" s="74"/>
      <c r="V189" s="74"/>
      <c r="W189" s="74"/>
    </row>
    <row r="190" spans="2:23" x14ac:dyDescent="0.25">
      <c r="B190" s="741" t="s">
        <v>275</v>
      </c>
      <c r="C190" s="742"/>
      <c r="D190" s="120"/>
      <c r="E190" s="120"/>
      <c r="F190" s="120"/>
      <c r="G190" s="120"/>
      <c r="H190" s="120"/>
      <c r="I190" s="120"/>
      <c r="J190" s="120"/>
      <c r="K190" s="120"/>
      <c r="L190" s="120"/>
      <c r="M190" s="120"/>
      <c r="N190" s="120"/>
      <c r="O190" s="120"/>
      <c r="P190" s="120"/>
      <c r="Q190" s="86">
        <f>SUM(D190:P190)</f>
        <v>0</v>
      </c>
      <c r="R190" s="425">
        <v>0</v>
      </c>
      <c r="S190" s="11">
        <v>1000</v>
      </c>
      <c r="T190" s="74"/>
      <c r="U190" s="74"/>
      <c r="V190" s="74"/>
      <c r="W190" s="74"/>
    </row>
    <row r="191" spans="2:23" x14ac:dyDescent="0.25">
      <c r="B191" s="741" t="s">
        <v>140</v>
      </c>
      <c r="C191" s="742"/>
      <c r="D191" s="401"/>
      <c r="E191" s="401"/>
      <c r="F191" s="401"/>
      <c r="G191" s="258"/>
      <c r="H191" s="258"/>
      <c r="I191" s="258"/>
      <c r="J191" s="258"/>
      <c r="K191" s="258"/>
      <c r="L191" s="258"/>
      <c r="M191" s="258"/>
      <c r="N191" s="258"/>
      <c r="O191" s="258"/>
      <c r="P191" s="258"/>
      <c r="Q191" s="20">
        <f t="shared" ref="Q191:Q198" si="15">SUM(D191:P191)</f>
        <v>0</v>
      </c>
      <c r="R191" s="425">
        <v>1000</v>
      </c>
      <c r="S191" s="11">
        <v>10000</v>
      </c>
      <c r="T191" s="74"/>
      <c r="U191" s="74"/>
      <c r="V191" s="74"/>
      <c r="W191" s="74"/>
    </row>
    <row r="192" spans="2:23" x14ac:dyDescent="0.25">
      <c r="B192" s="741" t="s">
        <v>275</v>
      </c>
      <c r="C192" s="742"/>
      <c r="D192" s="120"/>
      <c r="E192" s="120"/>
      <c r="F192" s="120"/>
      <c r="G192" s="120"/>
      <c r="H192" s="120"/>
      <c r="I192" s="120"/>
      <c r="J192" s="120"/>
      <c r="K192" s="120"/>
      <c r="L192" s="120"/>
      <c r="M192" s="120"/>
      <c r="N192" s="120"/>
      <c r="O192" s="120"/>
      <c r="P192" s="120"/>
      <c r="Q192" s="86">
        <f t="shared" si="15"/>
        <v>0</v>
      </c>
      <c r="R192" s="425">
        <v>1000</v>
      </c>
      <c r="S192" s="11">
        <v>10000</v>
      </c>
      <c r="T192" s="74"/>
      <c r="U192" s="74"/>
      <c r="V192" s="74"/>
      <c r="W192" s="74"/>
    </row>
    <row r="193" spans="2:23" x14ac:dyDescent="0.25">
      <c r="B193" s="741" t="s">
        <v>322</v>
      </c>
      <c r="C193" s="742"/>
      <c r="D193" s="401"/>
      <c r="E193" s="401"/>
      <c r="F193" s="401"/>
      <c r="G193" s="258"/>
      <c r="H193" s="258"/>
      <c r="I193" s="258"/>
      <c r="J193" s="258"/>
      <c r="K193" s="258"/>
      <c r="L193" s="258"/>
      <c r="M193" s="258"/>
      <c r="N193" s="258"/>
      <c r="O193" s="258"/>
      <c r="P193" s="258"/>
      <c r="Q193" s="20">
        <f t="shared" si="15"/>
        <v>0</v>
      </c>
      <c r="R193" s="425">
        <v>10000</v>
      </c>
      <c r="S193" s="11">
        <v>50000</v>
      </c>
      <c r="T193" s="74"/>
      <c r="U193" s="74"/>
      <c r="V193" s="74"/>
      <c r="W193" s="74"/>
    </row>
    <row r="194" spans="2:23" x14ac:dyDescent="0.25">
      <c r="B194" s="741" t="s">
        <v>275</v>
      </c>
      <c r="C194" s="742"/>
      <c r="D194" s="120"/>
      <c r="E194" s="120"/>
      <c r="F194" s="120"/>
      <c r="G194" s="120"/>
      <c r="H194" s="120"/>
      <c r="I194" s="120"/>
      <c r="J194" s="120"/>
      <c r="K194" s="120"/>
      <c r="L194" s="120"/>
      <c r="M194" s="120"/>
      <c r="N194" s="120"/>
      <c r="O194" s="120"/>
      <c r="P194" s="120"/>
      <c r="Q194" s="86">
        <f t="shared" si="15"/>
        <v>0</v>
      </c>
      <c r="R194" s="425">
        <v>10000</v>
      </c>
      <c r="S194" s="11">
        <v>50000</v>
      </c>
      <c r="T194" s="74"/>
      <c r="U194" s="74"/>
      <c r="V194" s="74"/>
      <c r="W194" s="74"/>
    </row>
    <row r="195" spans="2:23" x14ac:dyDescent="0.25">
      <c r="B195" s="741" t="s">
        <v>278</v>
      </c>
      <c r="C195" s="742"/>
      <c r="D195" s="401"/>
      <c r="E195" s="401"/>
      <c r="F195" s="401"/>
      <c r="G195" s="258"/>
      <c r="H195" s="258"/>
      <c r="I195" s="258"/>
      <c r="J195" s="258"/>
      <c r="K195" s="258"/>
      <c r="L195" s="258"/>
      <c r="M195" s="258"/>
      <c r="N195" s="258"/>
      <c r="O195" s="258"/>
      <c r="P195" s="258"/>
      <c r="Q195" s="20">
        <f t="shared" si="15"/>
        <v>0</v>
      </c>
      <c r="R195" s="425">
        <v>50000</v>
      </c>
      <c r="S195" s="11">
        <v>100000</v>
      </c>
      <c r="T195" s="74"/>
      <c r="U195" s="74"/>
      <c r="V195" s="74"/>
      <c r="W195" s="74"/>
    </row>
    <row r="196" spans="2:23" x14ac:dyDescent="0.25">
      <c r="B196" s="741" t="s">
        <v>275</v>
      </c>
      <c r="C196" s="742"/>
      <c r="D196" s="120"/>
      <c r="E196" s="120"/>
      <c r="F196" s="120"/>
      <c r="G196" s="120"/>
      <c r="H196" s="120"/>
      <c r="I196" s="120"/>
      <c r="J196" s="120"/>
      <c r="K196" s="120"/>
      <c r="L196" s="120"/>
      <c r="M196" s="120"/>
      <c r="N196" s="120"/>
      <c r="O196" s="120"/>
      <c r="P196" s="120"/>
      <c r="Q196" s="86">
        <f t="shared" si="15"/>
        <v>0</v>
      </c>
      <c r="R196" s="425">
        <v>50000</v>
      </c>
      <c r="S196" s="11">
        <v>100000</v>
      </c>
      <c r="T196" s="74"/>
      <c r="U196" s="74"/>
      <c r="V196" s="74"/>
      <c r="W196" s="74"/>
    </row>
    <row r="197" spans="2:23" x14ac:dyDescent="0.25">
      <c r="B197" s="741" t="s">
        <v>281</v>
      </c>
      <c r="C197" s="742"/>
      <c r="D197" s="401"/>
      <c r="E197" s="401"/>
      <c r="F197" s="401"/>
      <c r="G197" s="401"/>
      <c r="H197" s="401"/>
      <c r="I197" s="401"/>
      <c r="J197" s="401"/>
      <c r="K197" s="401"/>
      <c r="L197" s="401"/>
      <c r="M197" s="401"/>
      <c r="N197" s="401"/>
      <c r="O197" s="401"/>
      <c r="P197" s="120"/>
      <c r="Q197" s="20">
        <f t="shared" si="15"/>
        <v>0</v>
      </c>
      <c r="R197" s="425">
        <v>100000</v>
      </c>
      <c r="S197" s="11">
        <v>500000</v>
      </c>
      <c r="T197" s="74"/>
      <c r="U197" s="74"/>
      <c r="V197" s="74"/>
      <c r="W197" s="74"/>
    </row>
    <row r="198" spans="2:23" x14ac:dyDescent="0.25">
      <c r="B198" s="741" t="s">
        <v>275</v>
      </c>
      <c r="C198" s="742"/>
      <c r="D198" s="401"/>
      <c r="E198" s="401"/>
      <c r="F198" s="401"/>
      <c r="G198" s="401"/>
      <c r="H198" s="401"/>
      <c r="I198" s="401"/>
      <c r="J198" s="401"/>
      <c r="K198" s="401"/>
      <c r="L198" s="401"/>
      <c r="M198" s="401"/>
      <c r="N198" s="401"/>
      <c r="O198" s="401"/>
      <c r="P198" s="120"/>
      <c r="Q198" s="86">
        <f t="shared" si="15"/>
        <v>0</v>
      </c>
      <c r="R198" s="425">
        <v>100000</v>
      </c>
      <c r="S198" s="11">
        <v>500000</v>
      </c>
      <c r="T198" s="74"/>
      <c r="U198" s="74"/>
      <c r="V198" s="74"/>
      <c r="W198" s="74"/>
    </row>
    <row r="199" spans="2:23" x14ac:dyDescent="0.25">
      <c r="B199" s="732" t="s">
        <v>48</v>
      </c>
      <c r="C199" s="733"/>
      <c r="D199" s="5">
        <f>SUM(D189,D191,D193,D195,D197)</f>
        <v>0</v>
      </c>
      <c r="E199" s="5">
        <f t="shared" ref="E199:P199" si="16">SUM(E189,E191,E193,E195,E197)</f>
        <v>0</v>
      </c>
      <c r="F199" s="5">
        <f t="shared" si="16"/>
        <v>0</v>
      </c>
      <c r="G199" s="5">
        <f t="shared" si="16"/>
        <v>0</v>
      </c>
      <c r="H199" s="5">
        <f t="shared" si="16"/>
        <v>0</v>
      </c>
      <c r="I199" s="5">
        <f t="shared" si="16"/>
        <v>0</v>
      </c>
      <c r="J199" s="5">
        <f t="shared" si="16"/>
        <v>0</v>
      </c>
      <c r="K199" s="5">
        <f t="shared" si="16"/>
        <v>0</v>
      </c>
      <c r="L199" s="5">
        <f t="shared" si="16"/>
        <v>0</v>
      </c>
      <c r="M199" s="5">
        <f t="shared" si="16"/>
        <v>0</v>
      </c>
      <c r="N199" s="5">
        <f t="shared" si="16"/>
        <v>0</v>
      </c>
      <c r="O199" s="5">
        <f t="shared" si="16"/>
        <v>0</v>
      </c>
      <c r="P199" s="5">
        <f t="shared" si="16"/>
        <v>0</v>
      </c>
      <c r="Q199" s="248">
        <f>SUM(D199:P199)</f>
        <v>0</v>
      </c>
      <c r="R199" s="266"/>
      <c r="S199" s="74"/>
      <c r="T199" s="74"/>
      <c r="U199" s="74"/>
      <c r="V199" s="74"/>
      <c r="W199" s="74"/>
    </row>
    <row r="200" spans="2:23" x14ac:dyDescent="0.25">
      <c r="B200" s="730" t="s">
        <v>282</v>
      </c>
      <c r="C200" s="731"/>
      <c r="D200" s="135">
        <f>SUM(D190,D192,D194,D196,D198)</f>
        <v>0</v>
      </c>
      <c r="E200" s="135">
        <f t="shared" ref="E200:P200" si="17">SUM(E190,E192,E194,E196,E198)</f>
        <v>0</v>
      </c>
      <c r="F200" s="135">
        <f t="shared" si="17"/>
        <v>0</v>
      </c>
      <c r="G200" s="135">
        <f t="shared" si="17"/>
        <v>0</v>
      </c>
      <c r="H200" s="135">
        <f t="shared" si="17"/>
        <v>0</v>
      </c>
      <c r="I200" s="135">
        <f t="shared" si="17"/>
        <v>0</v>
      </c>
      <c r="J200" s="135">
        <f t="shared" si="17"/>
        <v>0</v>
      </c>
      <c r="K200" s="135">
        <f t="shared" si="17"/>
        <v>0</v>
      </c>
      <c r="L200" s="135">
        <f t="shared" si="17"/>
        <v>0</v>
      </c>
      <c r="M200" s="135">
        <f t="shared" si="17"/>
        <v>0</v>
      </c>
      <c r="N200" s="135">
        <f t="shared" si="17"/>
        <v>0</v>
      </c>
      <c r="O200" s="135">
        <f t="shared" si="17"/>
        <v>0</v>
      </c>
      <c r="P200" s="135">
        <f t="shared" si="17"/>
        <v>0</v>
      </c>
      <c r="Q200" s="123">
        <f>SUM(D200:P200)</f>
        <v>0</v>
      </c>
      <c r="R200" s="266"/>
      <c r="S200" s="74"/>
      <c r="T200" s="74"/>
      <c r="U200" s="74"/>
      <c r="V200" s="74"/>
      <c r="W200" s="74"/>
    </row>
    <row r="201" spans="2:23" x14ac:dyDescent="0.25">
      <c r="B201" s="752" t="s">
        <v>134</v>
      </c>
      <c r="C201" s="753"/>
      <c r="D201" s="271"/>
      <c r="E201" s="271"/>
      <c r="F201" s="271"/>
      <c r="G201" s="271"/>
      <c r="H201" s="271"/>
      <c r="I201" s="271"/>
      <c r="J201" s="271"/>
      <c r="K201" s="271"/>
      <c r="L201" s="271"/>
      <c r="M201" s="271"/>
      <c r="N201" s="271"/>
      <c r="O201" s="271"/>
      <c r="P201" s="272"/>
      <c r="Q201" s="273">
        <f>SUM(D201:P201)</f>
        <v>0</v>
      </c>
      <c r="R201" s="74"/>
      <c r="S201" s="74"/>
      <c r="T201" s="74"/>
      <c r="U201" s="74"/>
      <c r="V201" s="74"/>
      <c r="W201" s="74"/>
    </row>
    <row r="202" spans="2:23" x14ac:dyDescent="0.25">
      <c r="B202" s="92"/>
      <c r="C202" s="74"/>
      <c r="D202" s="74"/>
      <c r="E202" s="74"/>
      <c r="F202" s="74"/>
      <c r="G202" s="74"/>
      <c r="H202" s="74"/>
      <c r="I202" s="74"/>
      <c r="J202" s="74"/>
      <c r="K202" s="74"/>
      <c r="L202" s="74"/>
      <c r="M202" s="74"/>
      <c r="N202" s="74"/>
      <c r="O202" s="74"/>
      <c r="P202" s="74"/>
      <c r="Q202" s="74"/>
      <c r="R202" s="74"/>
      <c r="S202" s="74"/>
      <c r="T202" s="74"/>
      <c r="U202" s="74"/>
      <c r="V202" s="74"/>
      <c r="W202" s="74"/>
    </row>
    <row r="203" spans="2:23" x14ac:dyDescent="0.25">
      <c r="B203" s="92"/>
      <c r="C203" s="74"/>
      <c r="D203" s="74"/>
      <c r="E203" s="74"/>
      <c r="F203" s="74"/>
      <c r="G203" s="74"/>
      <c r="H203" s="74"/>
      <c r="I203" s="74"/>
      <c r="J203" s="74"/>
      <c r="K203" s="74"/>
      <c r="L203" s="74"/>
      <c r="M203" s="74"/>
      <c r="N203" s="74"/>
      <c r="O203" s="74"/>
      <c r="P203" s="74"/>
      <c r="Q203" s="74"/>
      <c r="R203" s="74"/>
      <c r="S203" s="74"/>
      <c r="T203" s="74"/>
      <c r="U203" s="74"/>
      <c r="V203" s="74"/>
      <c r="W203" s="74"/>
    </row>
    <row r="204" spans="2:23" x14ac:dyDescent="0.25">
      <c r="B204" s="92"/>
      <c r="C204" s="74"/>
      <c r="D204" s="74"/>
      <c r="E204" s="74"/>
      <c r="F204" s="74"/>
      <c r="G204" s="74"/>
      <c r="H204" s="74"/>
      <c r="I204" s="74"/>
      <c r="J204" s="74"/>
      <c r="K204" s="74"/>
      <c r="L204" s="74"/>
      <c r="M204" s="74"/>
      <c r="N204" s="74"/>
      <c r="O204" s="74"/>
      <c r="P204" s="74"/>
      <c r="Q204" s="74"/>
      <c r="R204" s="74"/>
      <c r="S204" s="74"/>
      <c r="T204" s="74"/>
      <c r="U204" s="74"/>
      <c r="V204" s="74"/>
      <c r="W204" s="74"/>
    </row>
    <row r="205" spans="2:23" x14ac:dyDescent="0.25">
      <c r="B205" s="92"/>
      <c r="C205" s="74"/>
      <c r="D205" s="74"/>
      <c r="E205" s="74"/>
      <c r="F205" s="74"/>
      <c r="G205" s="74"/>
      <c r="H205" s="74"/>
      <c r="I205" s="74"/>
      <c r="J205" s="74"/>
      <c r="K205" s="74"/>
      <c r="L205" s="74"/>
      <c r="M205" s="74"/>
      <c r="N205" s="74"/>
      <c r="O205" s="74"/>
      <c r="P205" s="74"/>
      <c r="Q205" s="74"/>
      <c r="R205" s="74"/>
      <c r="S205" s="74"/>
      <c r="T205" s="74"/>
      <c r="U205" s="74"/>
      <c r="V205" s="74"/>
      <c r="W205" s="74"/>
    </row>
    <row r="206" spans="2:23" ht="43.5" customHeight="1" x14ac:dyDescent="0.25">
      <c r="B206" s="92"/>
      <c r="C206" s="74"/>
      <c r="D206" s="74"/>
      <c r="E206" s="74"/>
      <c r="F206" s="74"/>
      <c r="G206" s="74"/>
      <c r="H206" s="74"/>
      <c r="I206" s="74"/>
      <c r="J206" s="74"/>
      <c r="K206" s="74"/>
      <c r="L206" s="74"/>
      <c r="M206" s="74"/>
      <c r="N206" s="74"/>
      <c r="O206" s="74"/>
      <c r="P206" s="74"/>
      <c r="Q206" s="74"/>
      <c r="R206" s="74"/>
      <c r="S206" s="74"/>
      <c r="T206" s="74"/>
      <c r="U206" s="74"/>
      <c r="V206" s="74"/>
      <c r="W206" s="74"/>
    </row>
    <row r="207" spans="2:23" x14ac:dyDescent="0.25">
      <c r="B207" s="92"/>
      <c r="C207" s="74"/>
      <c r="D207" s="74"/>
      <c r="E207" s="74"/>
      <c r="F207" s="74"/>
      <c r="G207" s="74"/>
      <c r="H207" s="74"/>
      <c r="I207" s="74"/>
      <c r="J207" s="74"/>
      <c r="K207" s="74"/>
      <c r="L207" s="74"/>
      <c r="M207" s="74"/>
      <c r="N207" s="74"/>
      <c r="O207" s="74"/>
      <c r="P207" s="74"/>
      <c r="Q207" s="74"/>
      <c r="R207" s="74"/>
      <c r="S207" s="74"/>
      <c r="T207" s="74"/>
      <c r="U207" s="74"/>
      <c r="V207" s="74"/>
      <c r="W207" s="74"/>
    </row>
    <row r="208" spans="2:23" ht="35.25" customHeight="1" x14ac:dyDescent="0.25">
      <c r="B208" s="92"/>
      <c r="C208" s="74"/>
      <c r="D208" s="74"/>
      <c r="E208" s="74"/>
      <c r="F208" s="74"/>
      <c r="G208" s="74"/>
      <c r="H208" s="74"/>
      <c r="I208" s="74"/>
      <c r="J208" s="74"/>
      <c r="K208" s="74"/>
      <c r="L208" s="74"/>
      <c r="M208" s="74"/>
      <c r="N208" s="74"/>
      <c r="O208" s="74"/>
      <c r="P208" s="74"/>
      <c r="Q208" s="74"/>
      <c r="R208" s="74"/>
      <c r="S208" s="74"/>
      <c r="T208" s="74"/>
      <c r="U208" s="74"/>
      <c r="V208" s="74"/>
      <c r="W208" s="74"/>
    </row>
    <row r="209" spans="2:23" x14ac:dyDescent="0.25">
      <c r="B209" s="92"/>
      <c r="C209" s="74"/>
      <c r="D209" s="74"/>
      <c r="E209" s="74"/>
      <c r="F209" s="74"/>
      <c r="G209" s="74"/>
      <c r="H209" s="74"/>
      <c r="I209" s="74"/>
      <c r="J209" s="74"/>
      <c r="K209" s="74"/>
      <c r="L209" s="74"/>
      <c r="M209" s="74"/>
      <c r="N209" s="74"/>
      <c r="O209" s="74"/>
      <c r="P209" s="74"/>
      <c r="Q209" s="74"/>
      <c r="R209" s="74"/>
      <c r="S209" s="74"/>
      <c r="T209" s="74"/>
      <c r="U209" s="74"/>
      <c r="V209" s="74"/>
      <c r="W209" s="74"/>
    </row>
    <row r="210" spans="2:23" x14ac:dyDescent="0.25">
      <c r="B210" s="92"/>
      <c r="C210" s="74"/>
      <c r="D210" s="74"/>
      <c r="E210" s="74"/>
      <c r="F210" s="74"/>
      <c r="G210" s="74"/>
      <c r="H210" s="74"/>
      <c r="I210" s="74"/>
      <c r="J210" s="74"/>
      <c r="K210" s="74"/>
      <c r="L210" s="74"/>
      <c r="M210" s="74"/>
      <c r="N210" s="74"/>
      <c r="O210" s="74"/>
      <c r="P210" s="74"/>
      <c r="Q210" s="74"/>
      <c r="R210" s="74"/>
      <c r="S210" s="74"/>
      <c r="T210" s="74"/>
      <c r="U210" s="74"/>
      <c r="V210" s="74"/>
      <c r="W210" s="74"/>
    </row>
    <row r="211" spans="2:23" x14ac:dyDescent="0.25">
      <c r="B211" s="92"/>
      <c r="C211" s="74"/>
      <c r="D211" s="74"/>
      <c r="E211" s="74"/>
      <c r="F211" s="74"/>
      <c r="G211" s="74"/>
      <c r="H211" s="74"/>
      <c r="I211" s="74"/>
      <c r="J211" s="74"/>
      <c r="K211" s="74"/>
      <c r="L211" s="74"/>
      <c r="M211" s="74"/>
      <c r="N211" s="74"/>
      <c r="O211" s="74"/>
      <c r="P211" s="74"/>
      <c r="Q211" s="74"/>
      <c r="R211" s="74"/>
      <c r="S211" s="74"/>
      <c r="T211" s="74"/>
      <c r="U211" s="74"/>
      <c r="V211" s="74"/>
      <c r="W211" s="74"/>
    </row>
    <row r="212" spans="2:23" x14ac:dyDescent="0.25">
      <c r="B212" s="92"/>
      <c r="C212" s="74"/>
      <c r="D212" s="74"/>
      <c r="E212" s="74"/>
      <c r="F212" s="74"/>
      <c r="G212" s="74"/>
      <c r="H212" s="74"/>
      <c r="I212" s="74"/>
      <c r="J212" s="74"/>
      <c r="K212" s="74"/>
      <c r="L212" s="74"/>
      <c r="M212" s="74"/>
      <c r="N212" s="74"/>
      <c r="O212" s="74"/>
      <c r="P212" s="74"/>
      <c r="Q212" s="74"/>
      <c r="R212" s="74"/>
      <c r="S212" s="74"/>
      <c r="T212" s="74"/>
      <c r="U212" s="74"/>
      <c r="V212" s="74"/>
      <c r="W212" s="74"/>
    </row>
    <row r="213" spans="2:23" x14ac:dyDescent="0.25">
      <c r="B213" s="92"/>
      <c r="C213" s="74"/>
      <c r="D213" s="74"/>
      <c r="E213" s="74"/>
      <c r="F213" s="74"/>
      <c r="G213" s="74"/>
      <c r="H213" s="74"/>
      <c r="I213" s="74"/>
      <c r="J213" s="74"/>
      <c r="K213" s="74"/>
      <c r="L213" s="74"/>
      <c r="M213" s="74"/>
      <c r="N213" s="74"/>
      <c r="O213" s="74"/>
      <c r="P213" s="74"/>
      <c r="Q213" s="74"/>
      <c r="R213" s="74"/>
      <c r="S213" s="74"/>
      <c r="T213" s="74"/>
      <c r="U213" s="74"/>
      <c r="V213" s="74"/>
      <c r="W213" s="74"/>
    </row>
    <row r="214" spans="2:23" x14ac:dyDescent="0.25">
      <c r="B214" s="92"/>
      <c r="C214" s="74"/>
      <c r="D214" s="74"/>
      <c r="E214" s="74"/>
      <c r="F214" s="74"/>
      <c r="G214" s="74"/>
      <c r="H214" s="74"/>
      <c r="I214" s="74"/>
      <c r="J214" s="74"/>
      <c r="K214" s="74"/>
      <c r="L214" s="74"/>
      <c r="M214" s="74"/>
      <c r="N214" s="74"/>
      <c r="O214" s="74"/>
      <c r="P214" s="74"/>
      <c r="Q214" s="74"/>
      <c r="R214" s="74"/>
      <c r="S214" s="74"/>
      <c r="T214" s="74"/>
      <c r="U214" s="74"/>
      <c r="V214" s="74"/>
      <c r="W214" s="74"/>
    </row>
    <row r="215" spans="2:23" x14ac:dyDescent="0.25">
      <c r="B215" s="92"/>
      <c r="C215" s="74"/>
      <c r="D215" s="74"/>
      <c r="E215" s="74"/>
      <c r="F215" s="74"/>
      <c r="G215" s="74"/>
      <c r="H215" s="74"/>
      <c r="I215" s="74"/>
      <c r="J215" s="74"/>
      <c r="K215" s="74"/>
      <c r="L215" s="74"/>
      <c r="M215" s="74"/>
      <c r="N215" s="74"/>
      <c r="O215" s="74"/>
      <c r="P215" s="74"/>
      <c r="Q215" s="74"/>
      <c r="R215" s="74"/>
      <c r="S215" s="74"/>
      <c r="T215" s="74"/>
      <c r="U215" s="74"/>
      <c r="V215" s="74"/>
      <c r="W215" s="74"/>
    </row>
    <row r="216" spans="2:23" x14ac:dyDescent="0.25">
      <c r="B216" s="92"/>
      <c r="C216" s="74"/>
      <c r="D216" s="74"/>
      <c r="E216" s="74"/>
      <c r="F216" s="74"/>
      <c r="G216" s="74"/>
      <c r="H216" s="74"/>
      <c r="I216" s="74"/>
      <c r="J216" s="74"/>
      <c r="K216" s="74"/>
      <c r="L216" s="74"/>
      <c r="M216" s="74"/>
      <c r="N216" s="74"/>
      <c r="O216" s="74"/>
      <c r="P216" s="74"/>
      <c r="Q216" s="74"/>
      <c r="R216" s="74"/>
      <c r="S216" s="74"/>
      <c r="T216" s="74"/>
      <c r="U216" s="74"/>
      <c r="V216" s="74"/>
      <c r="W216" s="74"/>
    </row>
    <row r="217" spans="2:23" x14ac:dyDescent="0.25">
      <c r="B217" s="92"/>
      <c r="C217" s="74"/>
      <c r="D217" s="74"/>
      <c r="E217" s="74"/>
      <c r="F217" s="74"/>
      <c r="G217" s="74"/>
      <c r="H217" s="74"/>
      <c r="I217" s="74"/>
      <c r="J217" s="74"/>
      <c r="K217" s="74"/>
      <c r="L217" s="74"/>
      <c r="M217" s="74"/>
      <c r="N217" s="74"/>
      <c r="O217" s="74"/>
      <c r="P217" s="74"/>
      <c r="Q217" s="74"/>
      <c r="R217" s="74"/>
      <c r="S217" s="74"/>
      <c r="T217" s="74"/>
      <c r="U217" s="74"/>
      <c r="V217" s="74"/>
      <c r="W217" s="74"/>
    </row>
    <row r="218" spans="2:23" x14ac:dyDescent="0.25">
      <c r="B218" s="758" t="s">
        <v>328</v>
      </c>
      <c r="C218" s="759"/>
      <c r="D218" s="759"/>
      <c r="E218" s="759"/>
      <c r="F218" s="759"/>
      <c r="G218" s="759"/>
      <c r="H218" s="759"/>
      <c r="I218" s="759"/>
      <c r="J218" s="759"/>
      <c r="K218" s="759"/>
      <c r="L218" s="759"/>
      <c r="M218" s="759"/>
      <c r="N218" s="759"/>
      <c r="O218" s="759"/>
      <c r="P218" s="759"/>
      <c r="Q218" s="759"/>
      <c r="R218" s="759"/>
      <c r="S218" s="759"/>
      <c r="T218" s="759"/>
      <c r="U218" s="759"/>
      <c r="V218" s="759"/>
      <c r="W218" s="759"/>
    </row>
    <row r="219" spans="2:23" x14ac:dyDescent="0.25">
      <c r="B219" s="102"/>
      <c r="C219" s="64"/>
      <c r="D219" s="8">
        <v>39083</v>
      </c>
      <c r="E219" s="8">
        <v>39448</v>
      </c>
      <c r="F219" s="8">
        <v>39814</v>
      </c>
      <c r="G219" s="8">
        <v>40179</v>
      </c>
      <c r="H219" s="8">
        <v>40544</v>
      </c>
      <c r="I219" s="8">
        <v>40909</v>
      </c>
      <c r="J219" s="8">
        <v>41275</v>
      </c>
      <c r="K219" s="8">
        <v>41640</v>
      </c>
      <c r="L219" s="8">
        <v>42005</v>
      </c>
      <c r="M219" s="8">
        <v>42370</v>
      </c>
      <c r="N219" s="8">
        <v>42736</v>
      </c>
      <c r="O219" s="8">
        <v>43101</v>
      </c>
      <c r="P219" s="8">
        <v>43282</v>
      </c>
      <c r="Q219" s="64"/>
      <c r="R219" s="64"/>
      <c r="S219" s="74"/>
      <c r="T219" s="74"/>
      <c r="U219" s="74"/>
      <c r="V219" s="74"/>
      <c r="W219" s="74"/>
    </row>
    <row r="220" spans="2:23" x14ac:dyDescent="0.25">
      <c r="B220" s="103"/>
      <c r="C220" s="65"/>
      <c r="D220" s="8">
        <v>39447</v>
      </c>
      <c r="E220" s="8">
        <v>39813</v>
      </c>
      <c r="F220" s="8">
        <v>40178</v>
      </c>
      <c r="G220" s="8">
        <v>40543</v>
      </c>
      <c r="H220" s="8">
        <v>40908</v>
      </c>
      <c r="I220" s="8">
        <v>41274</v>
      </c>
      <c r="J220" s="8">
        <v>41639</v>
      </c>
      <c r="K220" s="8">
        <v>42004</v>
      </c>
      <c r="L220" s="8">
        <v>42369</v>
      </c>
      <c r="M220" s="8">
        <v>42735</v>
      </c>
      <c r="N220" s="8">
        <v>43100</v>
      </c>
      <c r="O220" s="8">
        <v>43281</v>
      </c>
      <c r="P220" s="8">
        <v>43556</v>
      </c>
      <c r="Q220" s="64"/>
      <c r="R220" s="64"/>
      <c r="S220" s="74"/>
      <c r="T220" s="74"/>
      <c r="U220" s="74"/>
      <c r="V220" s="74"/>
      <c r="W220" s="74"/>
    </row>
    <row r="221" spans="2:23" ht="60" x14ac:dyDescent="0.25">
      <c r="B221" s="746" t="s">
        <v>38</v>
      </c>
      <c r="C221" s="747"/>
      <c r="D221" s="403">
        <v>2007</v>
      </c>
      <c r="E221" s="403">
        <v>2008</v>
      </c>
      <c r="F221" s="403">
        <v>2009</v>
      </c>
      <c r="G221" s="119">
        <v>2010</v>
      </c>
      <c r="H221" s="119">
        <v>2011</v>
      </c>
      <c r="I221" s="119">
        <v>2012</v>
      </c>
      <c r="J221" s="119">
        <v>2013</v>
      </c>
      <c r="K221" s="119">
        <v>2014</v>
      </c>
      <c r="L221" s="119">
        <v>2015</v>
      </c>
      <c r="M221" s="119">
        <v>2016</v>
      </c>
      <c r="N221" s="119">
        <v>2017</v>
      </c>
      <c r="O221" s="106" t="s">
        <v>133</v>
      </c>
      <c r="P221" s="114" t="s">
        <v>287</v>
      </c>
      <c r="Q221" s="107" t="s">
        <v>49</v>
      </c>
      <c r="R221" s="64"/>
      <c r="S221" s="74"/>
      <c r="T221" s="74"/>
      <c r="U221" s="74"/>
      <c r="V221" s="74"/>
      <c r="W221" s="74"/>
    </row>
    <row r="222" spans="2:23" x14ac:dyDescent="0.25">
      <c r="B222" s="739" t="s">
        <v>276</v>
      </c>
      <c r="C222" s="740"/>
      <c r="D222" s="66"/>
      <c r="E222" s="66"/>
      <c r="F222" s="66"/>
      <c r="G222" s="66"/>
      <c r="H222" s="66"/>
      <c r="I222" s="66"/>
      <c r="J222" s="66"/>
      <c r="K222" s="66"/>
      <c r="L222" s="66"/>
      <c r="M222" s="66"/>
      <c r="N222" s="66"/>
      <c r="O222" s="66"/>
      <c r="P222" s="66"/>
      <c r="Q222" s="251">
        <f>SUM(D222:P222)</f>
        <v>0</v>
      </c>
      <c r="R222" s="425">
        <v>0</v>
      </c>
      <c r="S222" s="11">
        <v>1000</v>
      </c>
      <c r="T222" s="74"/>
      <c r="U222" s="74"/>
      <c r="V222" s="74"/>
      <c r="W222" s="74"/>
    </row>
    <row r="223" spans="2:23" x14ac:dyDescent="0.25">
      <c r="B223" s="741" t="s">
        <v>275</v>
      </c>
      <c r="C223" s="742"/>
      <c r="D223" s="144"/>
      <c r="E223" s="144"/>
      <c r="F223" s="144"/>
      <c r="G223" s="144"/>
      <c r="H223" s="144"/>
      <c r="I223" s="144"/>
      <c r="J223" s="144"/>
      <c r="K223" s="144"/>
      <c r="L223" s="144"/>
      <c r="M223" s="144"/>
      <c r="N223" s="144"/>
      <c r="O223" s="144"/>
      <c r="P223" s="144"/>
      <c r="Q223" s="252">
        <f>SUM(D223:P223)</f>
        <v>0</v>
      </c>
      <c r="R223" s="425">
        <v>0</v>
      </c>
      <c r="S223" s="11">
        <v>1000</v>
      </c>
      <c r="T223" s="74"/>
      <c r="U223" s="74"/>
      <c r="V223" s="74"/>
      <c r="W223" s="74"/>
    </row>
    <row r="224" spans="2:23" x14ac:dyDescent="0.25">
      <c r="B224" s="741" t="s">
        <v>140</v>
      </c>
      <c r="C224" s="742"/>
      <c r="D224" s="66"/>
      <c r="E224" s="66"/>
      <c r="F224" s="66"/>
      <c r="G224" s="66"/>
      <c r="H224" s="66"/>
      <c r="I224" s="66"/>
      <c r="J224" s="66"/>
      <c r="K224" s="66"/>
      <c r="L224" s="66"/>
      <c r="M224" s="66"/>
      <c r="N224" s="66"/>
      <c r="O224" s="66"/>
      <c r="P224" s="66"/>
      <c r="Q224" s="251">
        <f>SUM(D224:P224)</f>
        <v>0</v>
      </c>
      <c r="R224" s="425">
        <v>1000</v>
      </c>
      <c r="S224" s="11">
        <v>10000</v>
      </c>
      <c r="T224" s="74"/>
      <c r="U224" s="74"/>
      <c r="V224" s="74"/>
      <c r="W224" s="74"/>
    </row>
    <row r="225" spans="2:23" x14ac:dyDescent="0.25">
      <c r="B225" s="741" t="s">
        <v>275</v>
      </c>
      <c r="C225" s="742"/>
      <c r="D225" s="144"/>
      <c r="E225" s="144"/>
      <c r="F225" s="144"/>
      <c r="G225" s="144"/>
      <c r="H225" s="144"/>
      <c r="I225" s="144"/>
      <c r="J225" s="144"/>
      <c r="K225" s="144"/>
      <c r="L225" s="144"/>
      <c r="M225" s="144"/>
      <c r="N225" s="144"/>
      <c r="O225" s="144"/>
      <c r="P225" s="144"/>
      <c r="Q225" s="252">
        <f>SUM(D225:P225)</f>
        <v>0</v>
      </c>
      <c r="R225" s="425">
        <v>1000</v>
      </c>
      <c r="S225" s="11">
        <v>10000</v>
      </c>
      <c r="T225" s="74"/>
      <c r="U225" s="74"/>
      <c r="V225" s="74"/>
      <c r="W225" s="74"/>
    </row>
    <row r="226" spans="2:23" x14ac:dyDescent="0.25">
      <c r="B226" s="741" t="s">
        <v>322</v>
      </c>
      <c r="C226" s="742"/>
      <c r="D226" s="66"/>
      <c r="E226" s="66"/>
      <c r="F226" s="66"/>
      <c r="G226" s="66"/>
      <c r="H226" s="66"/>
      <c r="I226" s="66"/>
      <c r="J226" s="66"/>
      <c r="K226" s="66"/>
      <c r="L226" s="66"/>
      <c r="M226" s="66"/>
      <c r="N226" s="66"/>
      <c r="O226" s="66"/>
      <c r="P226" s="66"/>
      <c r="Q226" s="251">
        <f t="shared" ref="Q226:Q231" si="18">SUM(D226:P226)</f>
        <v>0</v>
      </c>
      <c r="R226" s="425">
        <v>10000</v>
      </c>
      <c r="S226" s="11">
        <v>50000</v>
      </c>
      <c r="T226" s="74"/>
      <c r="U226" s="74"/>
      <c r="V226" s="74"/>
      <c r="W226" s="74"/>
    </row>
    <row r="227" spans="2:23" x14ac:dyDescent="0.25">
      <c r="B227" s="741" t="s">
        <v>275</v>
      </c>
      <c r="C227" s="742"/>
      <c r="D227" s="144"/>
      <c r="E227" s="144"/>
      <c r="F227" s="144"/>
      <c r="G227" s="144"/>
      <c r="H227" s="144"/>
      <c r="I227" s="144"/>
      <c r="J227" s="144"/>
      <c r="K227" s="144"/>
      <c r="L227" s="144"/>
      <c r="M227" s="144"/>
      <c r="N227" s="144"/>
      <c r="O227" s="144"/>
      <c r="P227" s="144"/>
      <c r="Q227" s="252">
        <f t="shared" si="18"/>
        <v>0</v>
      </c>
      <c r="R227" s="425">
        <v>10000</v>
      </c>
      <c r="S227" s="11">
        <v>50000</v>
      </c>
      <c r="T227" s="74"/>
      <c r="U227" s="74"/>
      <c r="V227" s="74"/>
      <c r="W227" s="74"/>
    </row>
    <row r="228" spans="2:23" x14ac:dyDescent="0.25">
      <c r="B228" s="741" t="s">
        <v>278</v>
      </c>
      <c r="C228" s="742"/>
      <c r="D228" s="66"/>
      <c r="E228" s="66"/>
      <c r="F228" s="66"/>
      <c r="G228" s="66"/>
      <c r="H228" s="66"/>
      <c r="I228" s="66"/>
      <c r="J228" s="66"/>
      <c r="K228" s="66"/>
      <c r="L228" s="66"/>
      <c r="M228" s="66"/>
      <c r="N228" s="66"/>
      <c r="O228" s="66"/>
      <c r="P228" s="66"/>
      <c r="Q228" s="251">
        <f t="shared" si="18"/>
        <v>0</v>
      </c>
      <c r="R228" s="425">
        <v>50000</v>
      </c>
      <c r="S228" s="11">
        <v>100000</v>
      </c>
      <c r="T228" s="74"/>
      <c r="U228" s="74"/>
      <c r="V228" s="74"/>
      <c r="W228" s="74"/>
    </row>
    <row r="229" spans="2:23" x14ac:dyDescent="0.25">
      <c r="B229" s="741" t="s">
        <v>275</v>
      </c>
      <c r="C229" s="742"/>
      <c r="D229" s="144"/>
      <c r="E229" s="144"/>
      <c r="F229" s="144"/>
      <c r="G229" s="144"/>
      <c r="H229" s="144"/>
      <c r="I229" s="144"/>
      <c r="J229" s="144"/>
      <c r="K229" s="144"/>
      <c r="L229" s="144"/>
      <c r="M229" s="144"/>
      <c r="N229" s="144"/>
      <c r="O229" s="144"/>
      <c r="P229" s="144"/>
      <c r="Q229" s="252">
        <f t="shared" si="18"/>
        <v>0</v>
      </c>
      <c r="R229" s="425">
        <v>50000</v>
      </c>
      <c r="S229" s="11">
        <v>100000</v>
      </c>
      <c r="T229" s="74"/>
      <c r="U229" s="74"/>
      <c r="V229" s="74"/>
      <c r="W229" s="74"/>
    </row>
    <row r="230" spans="2:23" x14ac:dyDescent="0.25">
      <c r="B230" s="741" t="s">
        <v>281</v>
      </c>
      <c r="C230" s="742"/>
      <c r="D230" s="66"/>
      <c r="E230" s="66"/>
      <c r="F230" s="66"/>
      <c r="G230" s="66"/>
      <c r="H230" s="66"/>
      <c r="I230" s="66"/>
      <c r="J230" s="66"/>
      <c r="K230" s="66"/>
      <c r="L230" s="66"/>
      <c r="M230" s="66"/>
      <c r="N230" s="66"/>
      <c r="O230" s="66"/>
      <c r="P230" s="66"/>
      <c r="Q230" s="251">
        <f t="shared" si="18"/>
        <v>0</v>
      </c>
      <c r="R230" s="425">
        <v>100000</v>
      </c>
      <c r="S230" s="11">
        <v>500000</v>
      </c>
      <c r="T230" s="74"/>
      <c r="U230" s="74"/>
      <c r="V230" s="74"/>
      <c r="W230" s="74"/>
    </row>
    <row r="231" spans="2:23" x14ac:dyDescent="0.25">
      <c r="B231" s="741" t="s">
        <v>275</v>
      </c>
      <c r="C231" s="742"/>
      <c r="D231" s="66"/>
      <c r="E231" s="66"/>
      <c r="F231" s="66"/>
      <c r="G231" s="66"/>
      <c r="H231" s="66"/>
      <c r="I231" s="66"/>
      <c r="J231" s="66"/>
      <c r="K231" s="66"/>
      <c r="L231" s="66"/>
      <c r="M231" s="66"/>
      <c r="N231" s="66"/>
      <c r="O231" s="66"/>
      <c r="P231" s="144"/>
      <c r="Q231" s="252">
        <f t="shared" si="18"/>
        <v>0</v>
      </c>
      <c r="R231" s="425">
        <v>100000</v>
      </c>
      <c r="S231" s="11">
        <v>500000</v>
      </c>
      <c r="T231" s="74"/>
      <c r="U231" s="74"/>
      <c r="V231" s="74"/>
      <c r="W231" s="74"/>
    </row>
    <row r="232" spans="2:23" x14ac:dyDescent="0.25">
      <c r="B232" s="732" t="s">
        <v>48</v>
      </c>
      <c r="C232" s="733"/>
      <c r="D232" s="67">
        <f>SUM(D222,D224,D226,D228,D230)</f>
        <v>0</v>
      </c>
      <c r="E232" s="67">
        <f t="shared" ref="E232:P232" si="19">SUM(E222,E224,E226,E228,E230)</f>
        <v>0</v>
      </c>
      <c r="F232" s="67">
        <f t="shared" si="19"/>
        <v>0</v>
      </c>
      <c r="G232" s="67">
        <f t="shared" si="19"/>
        <v>0</v>
      </c>
      <c r="H232" s="67">
        <f t="shared" si="19"/>
        <v>0</v>
      </c>
      <c r="I232" s="67">
        <f t="shared" si="19"/>
        <v>0</v>
      </c>
      <c r="J232" s="67">
        <f t="shared" si="19"/>
        <v>0</v>
      </c>
      <c r="K232" s="67">
        <f t="shared" si="19"/>
        <v>0</v>
      </c>
      <c r="L232" s="67">
        <f t="shared" si="19"/>
        <v>0</v>
      </c>
      <c r="M232" s="67">
        <f t="shared" si="19"/>
        <v>0</v>
      </c>
      <c r="N232" s="67">
        <f t="shared" si="19"/>
        <v>0</v>
      </c>
      <c r="O232" s="67">
        <f t="shared" si="19"/>
        <v>0</v>
      </c>
      <c r="P232" s="67">
        <f t="shared" si="19"/>
        <v>0</v>
      </c>
      <c r="Q232" s="253">
        <f>SUM(D232:P232)</f>
        <v>0</v>
      </c>
      <c r="R232" s="266"/>
      <c r="S232" s="266"/>
      <c r="T232" s="74"/>
      <c r="U232" s="74"/>
      <c r="V232" s="74"/>
      <c r="W232" s="74"/>
    </row>
    <row r="233" spans="2:23" x14ac:dyDescent="0.25">
      <c r="B233" s="730" t="s">
        <v>282</v>
      </c>
      <c r="C233" s="731"/>
      <c r="D233" s="145">
        <f>SUM(D223,D225,D227,D229,D231)</f>
        <v>0</v>
      </c>
      <c r="E233" s="145">
        <f t="shared" ref="E233:O233" si="20">SUM(E223,E225,E227,E229,E231)</f>
        <v>0</v>
      </c>
      <c r="F233" s="145">
        <f t="shared" si="20"/>
        <v>0</v>
      </c>
      <c r="G233" s="145">
        <f t="shared" si="20"/>
        <v>0</v>
      </c>
      <c r="H233" s="145">
        <f t="shared" si="20"/>
        <v>0</v>
      </c>
      <c r="I233" s="145">
        <f t="shared" si="20"/>
        <v>0</v>
      </c>
      <c r="J233" s="145">
        <f t="shared" si="20"/>
        <v>0</v>
      </c>
      <c r="K233" s="145">
        <f t="shared" si="20"/>
        <v>0</v>
      </c>
      <c r="L233" s="145">
        <f t="shared" si="20"/>
        <v>0</v>
      </c>
      <c r="M233" s="145">
        <f t="shared" si="20"/>
        <v>0</v>
      </c>
      <c r="N233" s="145">
        <f t="shared" si="20"/>
        <v>0</v>
      </c>
      <c r="O233" s="145">
        <f t="shared" si="20"/>
        <v>0</v>
      </c>
      <c r="P233" s="145">
        <f>SUM(P223,P225,P227,P229,P231)</f>
        <v>0</v>
      </c>
      <c r="Q233" s="254">
        <f>SUM(D233:P233)</f>
        <v>0</v>
      </c>
      <c r="R233" s="64"/>
      <c r="S233" s="74"/>
      <c r="T233" s="74"/>
      <c r="U233" s="74"/>
      <c r="V233" s="74"/>
      <c r="W233" s="74"/>
    </row>
    <row r="234" spans="2:23" x14ac:dyDescent="0.25">
      <c r="B234" s="752" t="s">
        <v>134</v>
      </c>
      <c r="C234" s="753"/>
      <c r="D234" s="271"/>
      <c r="E234" s="271"/>
      <c r="F234" s="271"/>
      <c r="G234" s="271"/>
      <c r="H234" s="271"/>
      <c r="I234" s="271"/>
      <c r="J234" s="271"/>
      <c r="K234" s="271"/>
      <c r="L234" s="271"/>
      <c r="M234" s="271"/>
      <c r="N234" s="271"/>
      <c r="O234" s="271"/>
      <c r="P234" s="272"/>
      <c r="Q234" s="273">
        <f>SUM(D234:P234)</f>
        <v>0</v>
      </c>
      <c r="R234" s="64"/>
      <c r="S234" s="64"/>
      <c r="T234" s="64"/>
      <c r="U234" s="74"/>
      <c r="V234" s="74"/>
      <c r="W234" s="74"/>
    </row>
    <row r="235" spans="2:23" x14ac:dyDescent="0.25">
      <c r="B235" s="102"/>
      <c r="C235" s="64"/>
      <c r="D235" s="64"/>
      <c r="E235" s="64"/>
      <c r="F235" s="64"/>
      <c r="G235" s="64"/>
      <c r="H235" s="64"/>
      <c r="I235" s="64"/>
      <c r="J235" s="64"/>
      <c r="K235" s="64"/>
      <c r="L235" s="64"/>
      <c r="M235" s="64"/>
      <c r="N235" s="64"/>
      <c r="O235" s="64"/>
      <c r="P235" s="64"/>
      <c r="Q235" s="64"/>
      <c r="R235" s="74"/>
      <c r="S235" s="74"/>
      <c r="T235" s="74"/>
      <c r="U235" s="74"/>
      <c r="V235" s="74"/>
      <c r="W235" s="74"/>
    </row>
    <row r="236" spans="2:23" x14ac:dyDescent="0.25">
      <c r="B236" s="102"/>
      <c r="C236" s="64"/>
      <c r="D236" s="64"/>
      <c r="E236" s="64"/>
      <c r="F236" s="64"/>
      <c r="G236" s="64"/>
      <c r="H236" s="64"/>
      <c r="I236" s="64"/>
      <c r="J236" s="64"/>
      <c r="K236" s="64"/>
      <c r="L236" s="64"/>
      <c r="M236" s="64"/>
      <c r="N236" s="64"/>
      <c r="O236" s="64"/>
      <c r="P236" s="64"/>
      <c r="Q236" s="64"/>
      <c r="R236" s="74"/>
      <c r="S236" s="74"/>
      <c r="T236" s="74"/>
      <c r="U236" s="74"/>
      <c r="V236" s="74"/>
      <c r="W236" s="74"/>
    </row>
    <row r="237" spans="2:23" x14ac:dyDescent="0.25">
      <c r="B237" s="102"/>
      <c r="C237" s="64"/>
      <c r="D237" s="64"/>
      <c r="E237" s="64"/>
      <c r="F237" s="64"/>
      <c r="G237" s="64"/>
      <c r="H237" s="64"/>
      <c r="I237" s="64"/>
      <c r="J237" s="64"/>
      <c r="K237" s="64"/>
      <c r="L237" s="64"/>
      <c r="M237" s="64"/>
      <c r="N237" s="64"/>
      <c r="O237" s="64"/>
      <c r="P237" s="64"/>
      <c r="Q237" s="64"/>
      <c r="R237" s="74"/>
      <c r="S237" s="74"/>
      <c r="T237" s="74"/>
      <c r="U237" s="74"/>
      <c r="V237" s="74"/>
      <c r="W237" s="74"/>
    </row>
    <row r="238" spans="2:23" x14ac:dyDescent="0.25">
      <c r="B238" s="102"/>
      <c r="C238" s="64"/>
      <c r="D238" s="64"/>
      <c r="E238" s="64"/>
      <c r="F238" s="64"/>
      <c r="G238" s="64"/>
      <c r="H238" s="64"/>
      <c r="I238" s="64"/>
      <c r="J238" s="64"/>
      <c r="K238" s="64"/>
      <c r="L238" s="64"/>
      <c r="M238" s="64"/>
      <c r="N238" s="64"/>
      <c r="O238" s="64"/>
      <c r="P238" s="64"/>
      <c r="Q238" s="64"/>
      <c r="R238" s="74"/>
      <c r="S238" s="74"/>
      <c r="T238" s="74"/>
      <c r="U238" s="74"/>
      <c r="V238" s="74"/>
      <c r="W238" s="74"/>
    </row>
    <row r="239" spans="2:23" x14ac:dyDescent="0.25">
      <c r="B239" s="102"/>
      <c r="C239" s="64"/>
      <c r="D239" s="64"/>
      <c r="E239" s="64"/>
      <c r="F239" s="64"/>
      <c r="G239" s="64"/>
      <c r="H239" s="64"/>
      <c r="I239" s="64"/>
      <c r="J239" s="64"/>
      <c r="K239" s="64"/>
      <c r="L239" s="64"/>
      <c r="M239" s="64"/>
      <c r="N239" s="64"/>
      <c r="O239" s="64"/>
      <c r="P239" s="64"/>
      <c r="Q239" s="64"/>
      <c r="R239" s="74"/>
      <c r="S239" s="74"/>
      <c r="T239" s="74"/>
      <c r="U239" s="74"/>
      <c r="V239" s="74"/>
      <c r="W239" s="74"/>
    </row>
    <row r="240" spans="2:23" x14ac:dyDescent="0.25">
      <c r="B240" s="102"/>
      <c r="C240" s="64"/>
      <c r="D240" s="64"/>
      <c r="E240" s="64"/>
      <c r="F240" s="64"/>
      <c r="G240" s="64"/>
      <c r="H240" s="64"/>
      <c r="I240" s="64"/>
      <c r="J240" s="64"/>
      <c r="K240" s="64"/>
      <c r="L240" s="64"/>
      <c r="M240" s="64"/>
      <c r="N240" s="64"/>
      <c r="O240" s="64"/>
      <c r="P240" s="64"/>
      <c r="Q240" s="64"/>
      <c r="R240" s="74"/>
      <c r="S240" s="74"/>
      <c r="T240" s="74"/>
      <c r="U240" s="74"/>
      <c r="V240" s="74"/>
      <c r="W240" s="74"/>
    </row>
    <row r="241" spans="2:23" x14ac:dyDescent="0.25">
      <c r="B241" s="92"/>
      <c r="C241" s="64"/>
      <c r="D241" s="64"/>
      <c r="E241" s="74"/>
      <c r="F241" s="74"/>
      <c r="G241" s="74"/>
      <c r="H241" s="74"/>
      <c r="I241" s="74"/>
      <c r="J241" s="74"/>
      <c r="K241" s="74"/>
      <c r="L241" s="74"/>
      <c r="M241" s="74"/>
      <c r="N241" s="74"/>
      <c r="O241" s="74"/>
      <c r="P241" s="74"/>
      <c r="Q241" s="74"/>
      <c r="R241" s="74"/>
      <c r="S241" s="74"/>
      <c r="T241" s="74"/>
      <c r="U241" s="74"/>
      <c r="V241" s="74"/>
      <c r="W241" s="74"/>
    </row>
    <row r="242" spans="2:23" ht="48.75" customHeight="1" x14ac:dyDescent="0.25">
      <c r="B242" s="92"/>
      <c r="C242" s="64"/>
      <c r="D242" s="64"/>
      <c r="E242" s="74"/>
      <c r="F242" s="74"/>
      <c r="G242" s="74"/>
      <c r="H242" s="74"/>
      <c r="I242" s="74"/>
      <c r="J242" s="74"/>
      <c r="K242" s="74"/>
      <c r="L242" s="74"/>
      <c r="M242" s="74"/>
      <c r="N242" s="74"/>
      <c r="O242" s="74"/>
      <c r="P242" s="74"/>
      <c r="Q242" s="74"/>
      <c r="R242" s="74"/>
      <c r="S242" s="74"/>
      <c r="T242" s="74"/>
      <c r="U242" s="74"/>
      <c r="V242" s="74"/>
      <c r="W242" s="74"/>
    </row>
    <row r="243" spans="2:23" x14ac:dyDescent="0.25">
      <c r="B243" s="92"/>
      <c r="C243" s="64"/>
      <c r="D243" s="64"/>
      <c r="E243" s="74"/>
      <c r="F243" s="74"/>
      <c r="G243" s="74"/>
      <c r="H243" s="74"/>
      <c r="I243" s="74"/>
      <c r="J243" s="74"/>
      <c r="K243" s="74"/>
      <c r="L243" s="74"/>
      <c r="M243" s="74"/>
      <c r="N243" s="74"/>
      <c r="O243" s="74"/>
      <c r="P243" s="74"/>
      <c r="Q243" s="74"/>
      <c r="R243" s="74"/>
      <c r="S243" s="74"/>
      <c r="T243" s="74"/>
      <c r="U243" s="74"/>
      <c r="V243" s="74"/>
      <c r="W243" s="74"/>
    </row>
    <row r="244" spans="2:23" x14ac:dyDescent="0.25">
      <c r="B244" s="92"/>
      <c r="C244" s="64"/>
      <c r="D244" s="64"/>
      <c r="E244" s="74"/>
      <c r="F244" s="74"/>
      <c r="G244" s="74"/>
      <c r="H244" s="74"/>
      <c r="I244" s="74"/>
      <c r="J244" s="74"/>
      <c r="K244" s="74"/>
      <c r="L244" s="74"/>
      <c r="M244" s="74"/>
      <c r="N244" s="74"/>
      <c r="O244" s="74"/>
      <c r="P244" s="74"/>
      <c r="Q244" s="74"/>
      <c r="R244" s="74"/>
      <c r="S244" s="74"/>
      <c r="T244" s="74"/>
      <c r="U244" s="74"/>
      <c r="V244" s="74"/>
      <c r="W244" s="74"/>
    </row>
    <row r="245" spans="2:23" x14ac:dyDescent="0.25">
      <c r="B245" s="92"/>
      <c r="C245" s="64"/>
      <c r="D245" s="64"/>
      <c r="E245" s="74"/>
      <c r="F245" s="74"/>
      <c r="G245" s="74"/>
      <c r="H245" s="74"/>
      <c r="I245" s="74"/>
      <c r="J245" s="74"/>
      <c r="K245" s="74"/>
      <c r="L245" s="74"/>
      <c r="M245" s="74"/>
      <c r="N245" s="74"/>
      <c r="O245" s="74"/>
      <c r="P245" s="74"/>
      <c r="Q245" s="74"/>
      <c r="R245" s="74"/>
      <c r="S245" s="74"/>
      <c r="T245" s="74"/>
      <c r="U245" s="74"/>
      <c r="V245" s="74"/>
      <c r="W245" s="74"/>
    </row>
    <row r="246" spans="2:23" x14ac:dyDescent="0.25">
      <c r="B246" s="92"/>
      <c r="C246" s="64"/>
      <c r="D246" s="64"/>
      <c r="E246" s="74"/>
      <c r="F246" s="74"/>
      <c r="G246" s="74"/>
      <c r="H246" s="74"/>
      <c r="I246" s="74"/>
      <c r="J246" s="74"/>
      <c r="K246" s="74"/>
      <c r="L246" s="74"/>
      <c r="M246" s="74"/>
      <c r="N246" s="74"/>
      <c r="O246" s="74"/>
      <c r="P246" s="74"/>
      <c r="Q246" s="74"/>
      <c r="R246" s="74"/>
      <c r="S246" s="74"/>
      <c r="T246" s="74"/>
      <c r="U246" s="74"/>
      <c r="V246" s="74"/>
      <c r="W246" s="74"/>
    </row>
    <row r="247" spans="2:23" x14ac:dyDescent="0.25">
      <c r="B247" s="92"/>
      <c r="C247" s="64"/>
      <c r="D247" s="64"/>
      <c r="E247" s="74"/>
      <c r="F247" s="74"/>
      <c r="G247" s="74"/>
      <c r="H247" s="74"/>
      <c r="I247" s="74"/>
      <c r="J247" s="74"/>
      <c r="K247" s="74"/>
      <c r="L247" s="74"/>
      <c r="M247" s="74"/>
      <c r="N247" s="74"/>
      <c r="O247" s="74"/>
      <c r="P247" s="74"/>
      <c r="Q247" s="74"/>
      <c r="R247" s="74"/>
      <c r="S247" s="74"/>
      <c r="T247" s="74"/>
      <c r="U247" s="74"/>
      <c r="V247" s="74"/>
      <c r="W247" s="74"/>
    </row>
    <row r="248" spans="2:23" x14ac:dyDescent="0.25">
      <c r="B248" s="92"/>
      <c r="C248" s="64"/>
      <c r="D248" s="64"/>
      <c r="E248" s="74"/>
      <c r="F248" s="74"/>
      <c r="G248" s="74"/>
      <c r="H248" s="74"/>
      <c r="I248" s="74"/>
      <c r="J248" s="74"/>
      <c r="K248" s="74"/>
      <c r="L248" s="74"/>
      <c r="M248" s="74"/>
      <c r="N248" s="74"/>
      <c r="O248" s="74"/>
      <c r="P248" s="74"/>
      <c r="Q248" s="74"/>
      <c r="R248" s="74"/>
      <c r="S248" s="74"/>
      <c r="T248" s="74"/>
      <c r="U248" s="74"/>
      <c r="V248" s="74"/>
      <c r="W248" s="74"/>
    </row>
    <row r="249" spans="2:23" x14ac:dyDescent="0.25">
      <c r="B249" s="92"/>
      <c r="C249" s="64"/>
      <c r="D249" s="64"/>
      <c r="E249" s="74"/>
      <c r="F249" s="74"/>
      <c r="G249" s="74"/>
      <c r="H249" s="74"/>
      <c r="I249" s="74"/>
      <c r="J249" s="74"/>
      <c r="K249" s="74"/>
      <c r="L249" s="74"/>
      <c r="M249" s="74"/>
      <c r="N249" s="74"/>
      <c r="O249" s="74"/>
      <c r="P249" s="74"/>
      <c r="Q249" s="74"/>
      <c r="R249" s="74"/>
      <c r="S249" s="74"/>
      <c r="T249" s="74"/>
      <c r="U249" s="74"/>
      <c r="V249" s="74"/>
      <c r="W249" s="74"/>
    </row>
    <row r="250" spans="2:23" x14ac:dyDescent="0.25">
      <c r="B250" s="92"/>
      <c r="C250" s="64"/>
      <c r="D250" s="64"/>
      <c r="E250" s="74"/>
      <c r="F250" s="74"/>
      <c r="G250" s="74"/>
      <c r="H250" s="74"/>
      <c r="I250" s="74"/>
      <c r="J250" s="74"/>
      <c r="K250" s="74"/>
      <c r="L250" s="74"/>
      <c r="M250" s="74"/>
      <c r="N250" s="74"/>
      <c r="O250" s="74"/>
      <c r="P250" s="74"/>
      <c r="Q250" s="74"/>
      <c r="R250" s="74"/>
      <c r="S250" s="74"/>
      <c r="T250" s="74"/>
      <c r="U250" s="74"/>
      <c r="V250" s="74"/>
      <c r="W250" s="74"/>
    </row>
    <row r="251" spans="2:23" x14ac:dyDescent="0.25">
      <c r="B251" s="758" t="s">
        <v>329</v>
      </c>
      <c r="C251" s="759"/>
      <c r="D251" s="759"/>
      <c r="E251" s="759"/>
      <c r="F251" s="759"/>
      <c r="G251" s="759"/>
      <c r="H251" s="759"/>
      <c r="I251" s="759"/>
      <c r="J251" s="759"/>
      <c r="K251" s="759"/>
      <c r="L251" s="759"/>
      <c r="M251" s="759"/>
      <c r="N251" s="759"/>
      <c r="O251" s="759"/>
      <c r="P251" s="759"/>
      <c r="Q251" s="759"/>
      <c r="R251" s="759"/>
      <c r="S251" s="759"/>
      <c r="T251" s="759"/>
      <c r="U251" s="759"/>
      <c r="V251" s="759"/>
      <c r="W251" s="759"/>
    </row>
    <row r="252" spans="2:23" x14ac:dyDescent="0.25">
      <c r="B252" s="265"/>
      <c r="C252" s="266"/>
      <c r="D252" s="8">
        <v>39083</v>
      </c>
      <c r="E252" s="8">
        <v>39448</v>
      </c>
      <c r="F252" s="8">
        <v>39814</v>
      </c>
      <c r="G252" s="8">
        <v>40179</v>
      </c>
      <c r="H252" s="8">
        <v>40544</v>
      </c>
      <c r="I252" s="8">
        <v>40909</v>
      </c>
      <c r="J252" s="8">
        <v>41275</v>
      </c>
      <c r="K252" s="8">
        <v>41640</v>
      </c>
      <c r="L252" s="8">
        <v>42005</v>
      </c>
      <c r="M252" s="8">
        <v>42370</v>
      </c>
      <c r="N252" s="8">
        <v>42736</v>
      </c>
      <c r="O252" s="8">
        <v>43101</v>
      </c>
      <c r="P252" s="8">
        <v>43282</v>
      </c>
      <c r="Q252" s="266"/>
      <c r="R252" s="74"/>
      <c r="S252" s="74"/>
      <c r="T252" s="74"/>
      <c r="U252" s="74"/>
      <c r="V252" s="74"/>
      <c r="W252" s="74"/>
    </row>
    <row r="253" spans="2:23" x14ac:dyDescent="0.25">
      <c r="B253" s="267"/>
      <c r="C253" s="268"/>
      <c r="D253" s="8">
        <v>39447</v>
      </c>
      <c r="E253" s="8">
        <v>39813</v>
      </c>
      <c r="F253" s="8">
        <v>40178</v>
      </c>
      <c r="G253" s="8">
        <v>40543</v>
      </c>
      <c r="H253" s="8">
        <v>40908</v>
      </c>
      <c r="I253" s="8">
        <v>41274</v>
      </c>
      <c r="J253" s="8">
        <v>41639</v>
      </c>
      <c r="K253" s="8">
        <v>42004</v>
      </c>
      <c r="L253" s="8">
        <v>42369</v>
      </c>
      <c r="M253" s="8">
        <v>42735</v>
      </c>
      <c r="N253" s="8">
        <v>43100</v>
      </c>
      <c r="O253" s="8">
        <v>43281</v>
      </c>
      <c r="P253" s="8">
        <v>43556</v>
      </c>
      <c r="Q253" s="266"/>
      <c r="R253" s="74"/>
      <c r="S253" s="74"/>
      <c r="T253" s="74"/>
      <c r="U253" s="74"/>
      <c r="V253" s="74"/>
      <c r="W253" s="74"/>
    </row>
    <row r="254" spans="2:23" ht="60" x14ac:dyDescent="0.25">
      <c r="B254" s="746" t="s">
        <v>35</v>
      </c>
      <c r="C254" s="747"/>
      <c r="D254" s="403">
        <v>2007</v>
      </c>
      <c r="E254" s="403">
        <v>2008</v>
      </c>
      <c r="F254" s="403">
        <v>2009</v>
      </c>
      <c r="G254" s="119">
        <v>2010</v>
      </c>
      <c r="H254" s="119">
        <v>2011</v>
      </c>
      <c r="I254" s="119">
        <v>2012</v>
      </c>
      <c r="J254" s="119">
        <v>2013</v>
      </c>
      <c r="K254" s="119">
        <v>2014</v>
      </c>
      <c r="L254" s="119">
        <v>2015</v>
      </c>
      <c r="M254" s="119">
        <v>2016</v>
      </c>
      <c r="N254" s="119">
        <v>2017</v>
      </c>
      <c r="O254" s="106" t="s">
        <v>133</v>
      </c>
      <c r="P254" s="114" t="s">
        <v>287</v>
      </c>
      <c r="Q254" s="275" t="s">
        <v>49</v>
      </c>
      <c r="R254" s="266"/>
      <c r="S254" s="74"/>
      <c r="T254" s="74"/>
      <c r="U254" s="74"/>
      <c r="V254" s="74"/>
      <c r="W254" s="74"/>
    </row>
    <row r="255" spans="2:23" x14ac:dyDescent="0.25">
      <c r="B255" s="739" t="s">
        <v>276</v>
      </c>
      <c r="C255" s="740"/>
      <c r="D255" s="401"/>
      <c r="E255" s="401"/>
      <c r="F255" s="401"/>
      <c r="G255" s="258"/>
      <c r="H255" s="258"/>
      <c r="I255" s="258"/>
      <c r="J255" s="258"/>
      <c r="K255" s="258"/>
      <c r="L255" s="258"/>
      <c r="M255" s="258"/>
      <c r="N255" s="258"/>
      <c r="O255" s="258"/>
      <c r="P255" s="258"/>
      <c r="Q255" s="262">
        <f>SUM(D255:P255)</f>
        <v>0</v>
      </c>
      <c r="R255" s="425">
        <v>0</v>
      </c>
      <c r="S255" s="11">
        <v>1000</v>
      </c>
      <c r="T255" s="74"/>
      <c r="U255" s="74"/>
      <c r="V255" s="74"/>
      <c r="W255" s="74"/>
    </row>
    <row r="256" spans="2:23" x14ac:dyDescent="0.25">
      <c r="B256" s="741" t="s">
        <v>275</v>
      </c>
      <c r="C256" s="742"/>
      <c r="D256" s="120"/>
      <c r="E256" s="120"/>
      <c r="F256" s="120"/>
      <c r="G256" s="120"/>
      <c r="H256" s="120"/>
      <c r="I256" s="120"/>
      <c r="J256" s="120"/>
      <c r="K256" s="120"/>
      <c r="L256" s="120"/>
      <c r="M256" s="120"/>
      <c r="N256" s="120"/>
      <c r="O256" s="120"/>
      <c r="P256" s="120"/>
      <c r="Q256" s="143">
        <f>SUM(D256:P256)</f>
        <v>0</v>
      </c>
      <c r="R256" s="425">
        <v>0</v>
      </c>
      <c r="S256" s="11">
        <v>1000</v>
      </c>
      <c r="T256" s="74"/>
      <c r="U256" s="74"/>
      <c r="V256" s="74"/>
      <c r="W256" s="74"/>
    </row>
    <row r="257" spans="2:23" x14ac:dyDescent="0.25">
      <c r="B257" s="741" t="s">
        <v>140</v>
      </c>
      <c r="C257" s="742"/>
      <c r="D257" s="401"/>
      <c r="E257" s="401"/>
      <c r="F257" s="401"/>
      <c r="G257" s="258"/>
      <c r="H257" s="258"/>
      <c r="I257" s="258"/>
      <c r="J257" s="258"/>
      <c r="K257" s="258"/>
      <c r="L257" s="258"/>
      <c r="M257" s="258"/>
      <c r="N257" s="258"/>
      <c r="O257" s="258"/>
      <c r="P257" s="258"/>
      <c r="Q257" s="262">
        <f>SUM(D257:P257)</f>
        <v>0</v>
      </c>
      <c r="R257" s="425">
        <v>1000</v>
      </c>
      <c r="S257" s="11">
        <v>10000</v>
      </c>
      <c r="T257" s="74"/>
      <c r="U257" s="74"/>
      <c r="V257" s="74"/>
      <c r="W257" s="74"/>
    </row>
    <row r="258" spans="2:23" x14ac:dyDescent="0.25">
      <c r="B258" s="741" t="s">
        <v>275</v>
      </c>
      <c r="C258" s="742"/>
      <c r="D258" s="120"/>
      <c r="E258" s="120"/>
      <c r="F258" s="120"/>
      <c r="G258" s="120"/>
      <c r="H258" s="120"/>
      <c r="I258" s="120"/>
      <c r="J258" s="120"/>
      <c r="K258" s="120"/>
      <c r="L258" s="120"/>
      <c r="M258" s="120"/>
      <c r="N258" s="120"/>
      <c r="O258" s="120"/>
      <c r="P258" s="120"/>
      <c r="Q258" s="143">
        <f>SUM(D258:P258)</f>
        <v>0</v>
      </c>
      <c r="R258" s="425">
        <v>1000</v>
      </c>
      <c r="S258" s="11">
        <v>10000</v>
      </c>
      <c r="T258" s="74"/>
      <c r="U258" s="74"/>
      <c r="V258" s="74"/>
      <c r="W258" s="74"/>
    </row>
    <row r="259" spans="2:23" x14ac:dyDescent="0.25">
      <c r="B259" s="741" t="s">
        <v>322</v>
      </c>
      <c r="C259" s="742"/>
      <c r="D259" s="401"/>
      <c r="E259" s="401"/>
      <c r="F259" s="401"/>
      <c r="G259" s="258"/>
      <c r="H259" s="258"/>
      <c r="I259" s="258"/>
      <c r="J259" s="258"/>
      <c r="K259" s="258"/>
      <c r="L259" s="258"/>
      <c r="M259" s="258"/>
      <c r="N259" s="258"/>
      <c r="O259" s="258"/>
      <c r="P259" s="258"/>
      <c r="Q259" s="402">
        <f t="shared" ref="Q259:Q264" si="21">SUM(D259:P259)</f>
        <v>0</v>
      </c>
      <c r="R259" s="425">
        <v>10000</v>
      </c>
      <c r="S259" s="11">
        <v>50000</v>
      </c>
      <c r="T259" s="74"/>
      <c r="U259" s="74"/>
      <c r="V259" s="74"/>
      <c r="W259" s="74"/>
    </row>
    <row r="260" spans="2:23" x14ac:dyDescent="0.25">
      <c r="B260" s="741" t="s">
        <v>275</v>
      </c>
      <c r="C260" s="742"/>
      <c r="D260" s="120"/>
      <c r="E260" s="120"/>
      <c r="F260" s="120"/>
      <c r="G260" s="120"/>
      <c r="H260" s="120"/>
      <c r="I260" s="120"/>
      <c r="J260" s="120"/>
      <c r="K260" s="120"/>
      <c r="L260" s="120"/>
      <c r="M260" s="120"/>
      <c r="N260" s="120"/>
      <c r="O260" s="120"/>
      <c r="P260" s="120"/>
      <c r="Q260" s="143">
        <f t="shared" si="21"/>
        <v>0</v>
      </c>
      <c r="R260" s="425">
        <v>10000</v>
      </c>
      <c r="S260" s="11">
        <v>50000</v>
      </c>
      <c r="T260" s="74"/>
      <c r="U260" s="74"/>
      <c r="V260" s="74"/>
      <c r="W260" s="74"/>
    </row>
    <row r="261" spans="2:23" x14ac:dyDescent="0.25">
      <c r="B261" s="741" t="s">
        <v>278</v>
      </c>
      <c r="C261" s="742"/>
      <c r="D261" s="401"/>
      <c r="E261" s="401"/>
      <c r="F261" s="401"/>
      <c r="G261" s="258"/>
      <c r="H261" s="258"/>
      <c r="I261" s="258"/>
      <c r="J261" s="258"/>
      <c r="K261" s="258"/>
      <c r="L261" s="258"/>
      <c r="M261" s="258"/>
      <c r="N261" s="258"/>
      <c r="O261" s="258"/>
      <c r="P261" s="258"/>
      <c r="Q261" s="402">
        <f t="shared" si="21"/>
        <v>0</v>
      </c>
      <c r="R261" s="425">
        <v>50000</v>
      </c>
      <c r="S261" s="11">
        <v>100000</v>
      </c>
      <c r="T261" s="74"/>
      <c r="U261" s="74"/>
      <c r="V261" s="74"/>
      <c r="W261" s="74"/>
    </row>
    <row r="262" spans="2:23" x14ac:dyDescent="0.25">
      <c r="B262" s="741" t="s">
        <v>275</v>
      </c>
      <c r="C262" s="742"/>
      <c r="D262" s="120"/>
      <c r="E262" s="120"/>
      <c r="F262" s="120"/>
      <c r="G262" s="120"/>
      <c r="H262" s="120"/>
      <c r="I262" s="120"/>
      <c r="J262" s="120"/>
      <c r="K262" s="120"/>
      <c r="L262" s="120"/>
      <c r="M262" s="120"/>
      <c r="N262" s="120"/>
      <c r="O262" s="120"/>
      <c r="P262" s="120"/>
      <c r="Q262" s="143">
        <f t="shared" si="21"/>
        <v>0</v>
      </c>
      <c r="R262" s="425">
        <v>50000</v>
      </c>
      <c r="S262" s="11">
        <v>100000</v>
      </c>
      <c r="T262" s="74"/>
      <c r="U262" s="74"/>
      <c r="V262" s="74"/>
      <c r="W262" s="74"/>
    </row>
    <row r="263" spans="2:23" x14ac:dyDescent="0.25">
      <c r="B263" s="741" t="s">
        <v>281</v>
      </c>
      <c r="C263" s="742"/>
      <c r="D263" s="401"/>
      <c r="E263" s="401"/>
      <c r="F263" s="401"/>
      <c r="G263" s="401"/>
      <c r="H263" s="401"/>
      <c r="I263" s="401"/>
      <c r="J263" s="401"/>
      <c r="K263" s="401"/>
      <c r="L263" s="401"/>
      <c r="M263" s="401"/>
      <c r="N263" s="401"/>
      <c r="O263" s="401"/>
      <c r="P263" s="401"/>
      <c r="Q263" s="402">
        <f t="shared" si="21"/>
        <v>0</v>
      </c>
      <c r="R263" s="425">
        <v>100000</v>
      </c>
      <c r="S263" s="11">
        <v>500000</v>
      </c>
      <c r="T263" s="74"/>
      <c r="U263" s="74"/>
      <c r="V263" s="74"/>
      <c r="W263" s="74"/>
    </row>
    <row r="264" spans="2:23" x14ac:dyDescent="0.25">
      <c r="B264" s="741" t="s">
        <v>275</v>
      </c>
      <c r="C264" s="742"/>
      <c r="D264" s="401"/>
      <c r="E264" s="401"/>
      <c r="F264" s="401"/>
      <c r="G264" s="401"/>
      <c r="H264" s="401"/>
      <c r="I264" s="401"/>
      <c r="J264" s="401"/>
      <c r="K264" s="401"/>
      <c r="L264" s="401"/>
      <c r="M264" s="401"/>
      <c r="N264" s="401"/>
      <c r="O264" s="401"/>
      <c r="P264" s="120"/>
      <c r="Q264" s="143">
        <f t="shared" si="21"/>
        <v>0</v>
      </c>
      <c r="R264" s="425">
        <v>100000</v>
      </c>
      <c r="S264" s="11">
        <v>500000</v>
      </c>
      <c r="T264" s="74"/>
      <c r="U264" s="74"/>
      <c r="V264" s="74"/>
      <c r="W264" s="74"/>
    </row>
    <row r="265" spans="2:23" x14ac:dyDescent="0.25">
      <c r="B265" s="732" t="s">
        <v>48</v>
      </c>
      <c r="C265" s="733"/>
      <c r="D265" s="5">
        <f>SUM(D255,D257,D259,D261,D263)</f>
        <v>0</v>
      </c>
      <c r="E265" s="5">
        <f t="shared" ref="E265:P265" si="22">SUM(E255,E257,E259,E261,E263)</f>
        <v>0</v>
      </c>
      <c r="F265" s="5">
        <f t="shared" si="22"/>
        <v>0</v>
      </c>
      <c r="G265" s="5">
        <f t="shared" si="22"/>
        <v>0</v>
      </c>
      <c r="H265" s="5">
        <f t="shared" si="22"/>
        <v>0</v>
      </c>
      <c r="I265" s="5">
        <f t="shared" si="22"/>
        <v>0</v>
      </c>
      <c r="J265" s="5">
        <f t="shared" si="22"/>
        <v>0</v>
      </c>
      <c r="K265" s="5">
        <f t="shared" si="22"/>
        <v>0</v>
      </c>
      <c r="L265" s="5">
        <f t="shared" si="22"/>
        <v>0</v>
      </c>
      <c r="M265" s="5">
        <f t="shared" si="22"/>
        <v>0</v>
      </c>
      <c r="N265" s="5">
        <f t="shared" si="22"/>
        <v>0</v>
      </c>
      <c r="O265" s="5">
        <f t="shared" si="22"/>
        <v>0</v>
      </c>
      <c r="P265" s="5">
        <f t="shared" si="22"/>
        <v>0</v>
      </c>
      <c r="Q265" s="274">
        <f>SUM(D265:P265)</f>
        <v>0</v>
      </c>
      <c r="R265" s="266"/>
      <c r="S265" s="74"/>
      <c r="T265" s="74"/>
      <c r="U265" s="74"/>
      <c r="V265" s="74"/>
      <c r="W265" s="74"/>
    </row>
    <row r="266" spans="2:23" x14ac:dyDescent="0.25">
      <c r="B266" s="730" t="s">
        <v>282</v>
      </c>
      <c r="C266" s="731"/>
      <c r="D266" s="135">
        <f>SUM(D256,D258,D260,D262,D264)</f>
        <v>0</v>
      </c>
      <c r="E266" s="135">
        <f t="shared" ref="E266:P266" si="23">SUM(E256,E258,E260,E262,E264)</f>
        <v>0</v>
      </c>
      <c r="F266" s="135">
        <f t="shared" si="23"/>
        <v>0</v>
      </c>
      <c r="G266" s="135">
        <f t="shared" si="23"/>
        <v>0</v>
      </c>
      <c r="H266" s="135">
        <f t="shared" si="23"/>
        <v>0</v>
      </c>
      <c r="I266" s="135">
        <f t="shared" si="23"/>
        <v>0</v>
      </c>
      <c r="J266" s="135">
        <f t="shared" si="23"/>
        <v>0</v>
      </c>
      <c r="K266" s="135">
        <f t="shared" si="23"/>
        <v>0</v>
      </c>
      <c r="L266" s="135">
        <f t="shared" si="23"/>
        <v>0</v>
      </c>
      <c r="M266" s="135">
        <f t="shared" si="23"/>
        <v>0</v>
      </c>
      <c r="N266" s="135">
        <f t="shared" si="23"/>
        <v>0</v>
      </c>
      <c r="O266" s="135">
        <f t="shared" si="23"/>
        <v>0</v>
      </c>
      <c r="P266" s="135">
        <f t="shared" si="23"/>
        <v>0</v>
      </c>
      <c r="Q266" s="142">
        <f>SUM(D266:P266)</f>
        <v>0</v>
      </c>
      <c r="R266" s="30"/>
      <c r="S266" s="74"/>
      <c r="T266" s="74"/>
      <c r="U266" s="74"/>
      <c r="V266" s="74"/>
      <c r="W266" s="74"/>
    </row>
    <row r="267" spans="2:23" x14ac:dyDescent="0.25">
      <c r="B267" s="752" t="s">
        <v>134</v>
      </c>
      <c r="C267" s="753"/>
      <c r="D267" s="271"/>
      <c r="E267" s="271"/>
      <c r="F267" s="271"/>
      <c r="G267" s="271"/>
      <c r="H267" s="271"/>
      <c r="I267" s="271"/>
      <c r="J267" s="271"/>
      <c r="K267" s="271"/>
      <c r="L267" s="271"/>
      <c r="M267" s="271"/>
      <c r="N267" s="271"/>
      <c r="O267" s="271"/>
      <c r="P267" s="272"/>
      <c r="Q267" s="273">
        <f>SUM(D267:P267)</f>
        <v>0</v>
      </c>
      <c r="R267" s="74"/>
      <c r="S267" s="74"/>
      <c r="T267" s="74"/>
      <c r="U267" s="74"/>
      <c r="V267" s="74"/>
      <c r="W267" s="74"/>
    </row>
    <row r="268" spans="2:23" x14ac:dyDescent="0.25">
      <c r="B268" s="92"/>
      <c r="C268" s="74"/>
      <c r="D268" s="74"/>
      <c r="E268" s="74"/>
      <c r="F268" s="74"/>
      <c r="G268" s="74"/>
      <c r="H268" s="74"/>
      <c r="I268" s="74"/>
      <c r="J268" s="74"/>
      <c r="K268" s="74"/>
      <c r="L268" s="74"/>
      <c r="M268" s="74"/>
      <c r="N268" s="74"/>
      <c r="O268" s="74"/>
      <c r="P268" s="74"/>
      <c r="Q268" s="74"/>
      <c r="R268" s="74"/>
      <c r="S268" s="74"/>
      <c r="T268" s="74"/>
      <c r="U268" s="74"/>
      <c r="V268" s="74"/>
      <c r="W268" s="74"/>
    </row>
    <row r="269" spans="2:23" x14ac:dyDescent="0.25">
      <c r="B269" s="92"/>
      <c r="C269" s="74"/>
      <c r="D269" s="74"/>
      <c r="E269" s="74"/>
      <c r="F269" s="74"/>
      <c r="G269" s="74"/>
      <c r="H269" s="74"/>
      <c r="I269" s="74"/>
      <c r="J269" s="74"/>
      <c r="K269" s="74"/>
      <c r="L269" s="74"/>
      <c r="M269" s="74"/>
      <c r="N269" s="74"/>
      <c r="O269" s="74"/>
      <c r="P269" s="74"/>
      <c r="Q269" s="74"/>
      <c r="R269" s="74"/>
      <c r="S269" s="74"/>
      <c r="T269" s="74"/>
      <c r="U269" s="74"/>
      <c r="V269" s="74"/>
      <c r="W269" s="74"/>
    </row>
    <row r="270" spans="2:23" x14ac:dyDescent="0.25">
      <c r="B270" s="92"/>
      <c r="C270" s="74"/>
      <c r="D270" s="74"/>
      <c r="E270" s="74"/>
      <c r="F270" s="74"/>
      <c r="G270" s="74"/>
      <c r="H270" s="74"/>
      <c r="I270" s="74"/>
      <c r="J270" s="74"/>
      <c r="K270" s="74"/>
      <c r="L270" s="74"/>
      <c r="M270" s="74"/>
      <c r="N270" s="74"/>
      <c r="O270" s="74"/>
      <c r="P270" s="74"/>
      <c r="Q270" s="74"/>
      <c r="R270" s="74"/>
      <c r="S270" s="74"/>
      <c r="T270" s="74"/>
      <c r="U270" s="74"/>
      <c r="V270" s="74"/>
      <c r="W270" s="74"/>
    </row>
    <row r="271" spans="2:23" x14ac:dyDescent="0.25">
      <c r="B271" s="92"/>
      <c r="C271" s="74"/>
      <c r="D271" s="74"/>
      <c r="E271" s="74"/>
      <c r="F271" s="74"/>
      <c r="G271" s="74"/>
      <c r="H271" s="74"/>
      <c r="I271" s="74"/>
      <c r="J271" s="74"/>
      <c r="K271" s="74"/>
      <c r="L271" s="74"/>
      <c r="M271" s="74"/>
      <c r="N271" s="74"/>
      <c r="O271" s="74"/>
      <c r="P271" s="74"/>
      <c r="Q271" s="74"/>
      <c r="R271" s="74"/>
      <c r="S271" s="74"/>
      <c r="T271" s="74"/>
      <c r="U271" s="74"/>
      <c r="V271" s="74"/>
      <c r="W271" s="74"/>
    </row>
    <row r="272" spans="2:23" x14ac:dyDescent="0.25">
      <c r="B272" s="92"/>
      <c r="C272" s="74"/>
      <c r="D272" s="74"/>
      <c r="E272" s="74"/>
      <c r="F272" s="74"/>
      <c r="G272" s="74"/>
      <c r="H272" s="74"/>
      <c r="I272" s="74"/>
      <c r="J272" s="74"/>
      <c r="K272" s="74"/>
      <c r="L272" s="74"/>
      <c r="M272" s="74"/>
      <c r="N272" s="74"/>
      <c r="O272" s="74"/>
      <c r="P272" s="74"/>
      <c r="Q272" s="74"/>
      <c r="R272" s="74"/>
      <c r="S272" s="74"/>
      <c r="T272" s="74"/>
      <c r="U272" s="74"/>
      <c r="V272" s="74"/>
      <c r="W272" s="74"/>
    </row>
    <row r="273" spans="2:23" x14ac:dyDescent="0.25">
      <c r="B273" s="92"/>
      <c r="C273" s="74"/>
      <c r="D273" s="74"/>
      <c r="E273" s="74"/>
      <c r="F273" s="74"/>
      <c r="G273" s="74"/>
      <c r="H273" s="74"/>
      <c r="I273" s="74"/>
      <c r="J273" s="74"/>
      <c r="K273" s="74"/>
      <c r="L273" s="74"/>
      <c r="M273" s="74"/>
      <c r="N273" s="74"/>
      <c r="O273" s="74"/>
      <c r="P273" s="74"/>
      <c r="Q273" s="74"/>
      <c r="R273" s="74"/>
      <c r="S273" s="74"/>
      <c r="T273" s="74"/>
      <c r="U273" s="74"/>
      <c r="V273" s="74"/>
      <c r="W273" s="74"/>
    </row>
    <row r="274" spans="2:23" x14ac:dyDescent="0.25">
      <c r="B274" s="92"/>
      <c r="C274" s="74"/>
      <c r="D274" s="74"/>
      <c r="E274" s="74"/>
      <c r="F274" s="74"/>
      <c r="G274" s="74"/>
      <c r="H274" s="74"/>
      <c r="I274" s="74"/>
      <c r="J274" s="74"/>
      <c r="K274" s="74"/>
      <c r="L274" s="74"/>
      <c r="M274" s="74"/>
      <c r="N274" s="74"/>
      <c r="O274" s="74"/>
      <c r="P274" s="74"/>
      <c r="Q274" s="74"/>
      <c r="R274" s="74"/>
      <c r="S274" s="74"/>
      <c r="T274" s="74"/>
      <c r="U274" s="74"/>
      <c r="V274" s="74"/>
      <c r="W274" s="74"/>
    </row>
    <row r="275" spans="2:23" ht="53.25" customHeight="1" x14ac:dyDescent="0.25">
      <c r="B275" s="92"/>
      <c r="C275" s="74"/>
      <c r="D275" s="74"/>
      <c r="E275" s="74"/>
      <c r="F275" s="74"/>
      <c r="G275" s="74"/>
      <c r="H275" s="74"/>
      <c r="I275" s="74"/>
      <c r="J275" s="74"/>
      <c r="K275" s="74"/>
      <c r="L275" s="74"/>
      <c r="M275" s="74"/>
      <c r="N275" s="74"/>
      <c r="O275" s="74"/>
      <c r="P275" s="74"/>
      <c r="Q275" s="74"/>
      <c r="R275" s="74"/>
      <c r="S275" s="74"/>
      <c r="T275" s="74"/>
      <c r="U275" s="74"/>
      <c r="V275" s="74"/>
      <c r="W275" s="74"/>
    </row>
    <row r="276" spans="2:23" x14ac:dyDescent="0.25">
      <c r="B276" s="92"/>
      <c r="C276" s="74"/>
      <c r="D276" s="74"/>
      <c r="E276" s="74"/>
      <c r="F276" s="74"/>
      <c r="G276" s="74"/>
      <c r="H276" s="74"/>
      <c r="I276" s="74"/>
      <c r="J276" s="74"/>
      <c r="K276" s="74"/>
      <c r="L276" s="74"/>
      <c r="M276" s="74"/>
      <c r="N276" s="74"/>
      <c r="O276" s="74"/>
      <c r="P276" s="74"/>
      <c r="Q276" s="74"/>
      <c r="R276" s="74"/>
      <c r="S276" s="74"/>
      <c r="T276" s="74"/>
      <c r="U276" s="74"/>
      <c r="V276" s="74"/>
      <c r="W276" s="74"/>
    </row>
    <row r="277" spans="2:23" x14ac:dyDescent="0.25">
      <c r="B277" s="92"/>
      <c r="C277" s="74"/>
      <c r="D277" s="74"/>
      <c r="E277" s="74"/>
      <c r="F277" s="74"/>
      <c r="G277" s="74"/>
      <c r="H277" s="74"/>
      <c r="I277" s="74"/>
      <c r="J277" s="74"/>
      <c r="K277" s="74"/>
      <c r="L277" s="74"/>
      <c r="M277" s="74"/>
      <c r="N277" s="74"/>
      <c r="O277" s="74"/>
      <c r="P277" s="74"/>
      <c r="Q277" s="74"/>
      <c r="R277" s="74"/>
      <c r="S277" s="74"/>
      <c r="T277" s="74"/>
      <c r="U277" s="74"/>
      <c r="V277" s="74"/>
      <c r="W277" s="74"/>
    </row>
    <row r="278" spans="2:23" x14ac:dyDescent="0.25">
      <c r="B278" s="92"/>
      <c r="C278" s="74"/>
      <c r="D278" s="74"/>
      <c r="E278" s="74"/>
      <c r="F278" s="74"/>
      <c r="G278" s="74"/>
      <c r="H278" s="74"/>
      <c r="I278" s="74"/>
      <c r="J278" s="74"/>
      <c r="K278" s="74"/>
      <c r="L278" s="74"/>
      <c r="M278" s="74"/>
      <c r="N278" s="74"/>
      <c r="O278" s="74"/>
      <c r="P278" s="74"/>
      <c r="Q278" s="74"/>
      <c r="R278" s="74"/>
      <c r="S278" s="74"/>
      <c r="T278" s="74"/>
      <c r="U278" s="74"/>
      <c r="V278" s="74"/>
      <c r="W278" s="74"/>
    </row>
    <row r="279" spans="2:23" x14ac:dyDescent="0.25">
      <c r="B279" s="92"/>
      <c r="C279" s="74"/>
      <c r="D279" s="74"/>
      <c r="E279" s="74"/>
      <c r="F279" s="74"/>
      <c r="G279" s="74"/>
      <c r="H279" s="74"/>
      <c r="I279" s="74"/>
      <c r="J279" s="74"/>
      <c r="K279" s="74"/>
      <c r="L279" s="74"/>
      <c r="M279" s="74"/>
      <c r="N279" s="74"/>
      <c r="O279" s="74"/>
      <c r="P279" s="74"/>
      <c r="Q279" s="74"/>
      <c r="R279" s="74"/>
      <c r="S279" s="74"/>
      <c r="T279" s="74"/>
      <c r="U279" s="74"/>
      <c r="V279" s="74"/>
      <c r="W279" s="74"/>
    </row>
    <row r="280" spans="2:23" x14ac:dyDescent="0.25">
      <c r="B280" s="92"/>
      <c r="C280" s="74"/>
      <c r="D280" s="74"/>
      <c r="E280" s="74"/>
      <c r="F280" s="74"/>
      <c r="G280" s="74"/>
      <c r="H280" s="74"/>
      <c r="I280" s="74"/>
      <c r="J280" s="74"/>
      <c r="K280" s="74"/>
      <c r="L280" s="74"/>
      <c r="M280" s="74"/>
      <c r="N280" s="74"/>
      <c r="O280" s="74"/>
      <c r="P280" s="74"/>
      <c r="Q280" s="74"/>
      <c r="R280" s="74"/>
      <c r="S280" s="74"/>
      <c r="T280" s="74"/>
      <c r="U280" s="74"/>
      <c r="V280" s="74"/>
      <c r="W280" s="74"/>
    </row>
    <row r="281" spans="2:23" x14ac:dyDescent="0.25">
      <c r="B281" s="92"/>
      <c r="C281" s="74"/>
      <c r="D281" s="74"/>
      <c r="E281" s="74"/>
      <c r="F281" s="74"/>
      <c r="G281" s="74"/>
      <c r="H281" s="74"/>
      <c r="I281" s="74"/>
      <c r="J281" s="74"/>
      <c r="K281" s="74"/>
      <c r="L281" s="74"/>
      <c r="M281" s="74"/>
      <c r="N281" s="74"/>
      <c r="O281" s="74"/>
      <c r="P281" s="74"/>
      <c r="Q281" s="74"/>
      <c r="R281" s="74"/>
      <c r="S281" s="74"/>
      <c r="T281" s="74"/>
      <c r="U281" s="74"/>
      <c r="V281" s="74"/>
      <c r="W281" s="74"/>
    </row>
    <row r="282" spans="2:23" x14ac:dyDescent="0.25">
      <c r="B282" s="92"/>
      <c r="C282" s="74"/>
      <c r="D282" s="74"/>
      <c r="E282" s="74"/>
      <c r="F282" s="74"/>
      <c r="G282" s="74"/>
      <c r="H282" s="74"/>
      <c r="I282" s="74"/>
      <c r="J282" s="74"/>
      <c r="K282" s="74"/>
      <c r="L282" s="74"/>
      <c r="M282" s="74"/>
      <c r="N282" s="74"/>
      <c r="O282" s="74"/>
      <c r="P282" s="74"/>
      <c r="Q282" s="74"/>
      <c r="R282" s="74"/>
      <c r="S282" s="74"/>
      <c r="T282" s="74"/>
      <c r="U282" s="74"/>
      <c r="V282" s="74"/>
      <c r="W282" s="74"/>
    </row>
    <row r="283" spans="2:23" x14ac:dyDescent="0.25">
      <c r="B283" s="92"/>
      <c r="C283" s="74"/>
      <c r="D283" s="74"/>
      <c r="E283" s="74"/>
      <c r="F283" s="74"/>
      <c r="G283" s="74"/>
      <c r="H283" s="74"/>
      <c r="I283" s="74"/>
      <c r="J283" s="74"/>
      <c r="K283" s="74"/>
      <c r="L283" s="74"/>
      <c r="M283" s="74"/>
      <c r="N283" s="74"/>
      <c r="O283" s="74"/>
      <c r="P283" s="74"/>
      <c r="Q283" s="74"/>
      <c r="R283" s="74"/>
      <c r="S283" s="74"/>
      <c r="T283" s="74"/>
      <c r="U283" s="74"/>
      <c r="V283" s="74"/>
      <c r="W283" s="74"/>
    </row>
    <row r="284" spans="2:23" x14ac:dyDescent="0.25">
      <c r="B284" s="92"/>
      <c r="C284" s="74"/>
      <c r="D284" s="74"/>
      <c r="E284" s="74"/>
      <c r="F284" s="74"/>
      <c r="G284" s="74"/>
      <c r="H284" s="74"/>
      <c r="I284" s="74"/>
      <c r="J284" s="74"/>
      <c r="K284" s="74"/>
      <c r="L284" s="74"/>
      <c r="M284" s="74"/>
      <c r="N284" s="74"/>
      <c r="O284" s="74"/>
      <c r="P284" s="74"/>
      <c r="Q284" s="74"/>
      <c r="R284" s="74"/>
      <c r="S284" s="74"/>
      <c r="T284" s="74"/>
      <c r="U284" s="74"/>
      <c r="V284" s="74"/>
      <c r="W284" s="74"/>
    </row>
    <row r="285" spans="2:23" x14ac:dyDescent="0.25">
      <c r="B285" s="758" t="s">
        <v>330</v>
      </c>
      <c r="C285" s="759"/>
      <c r="D285" s="759"/>
      <c r="E285" s="759"/>
      <c r="F285" s="759"/>
      <c r="G285" s="759"/>
      <c r="H285" s="759"/>
      <c r="I285" s="759"/>
      <c r="J285" s="759"/>
      <c r="K285" s="759"/>
      <c r="L285" s="759"/>
      <c r="M285" s="759"/>
      <c r="N285" s="759"/>
      <c r="O285" s="759"/>
      <c r="P285" s="759"/>
      <c r="Q285" s="759"/>
      <c r="R285" s="759"/>
      <c r="S285" s="759"/>
      <c r="T285" s="759"/>
      <c r="U285" s="759"/>
      <c r="V285" s="759"/>
      <c r="W285" s="759"/>
    </row>
    <row r="286" spans="2:23" x14ac:dyDescent="0.25">
      <c r="B286" s="265"/>
      <c r="C286" s="266"/>
      <c r="D286" s="8">
        <v>39083</v>
      </c>
      <c r="E286" s="8">
        <v>39448</v>
      </c>
      <c r="F286" s="8">
        <v>39814</v>
      </c>
      <c r="G286" s="8">
        <v>40179</v>
      </c>
      <c r="H286" s="8">
        <v>40544</v>
      </c>
      <c r="I286" s="8">
        <v>40909</v>
      </c>
      <c r="J286" s="8">
        <v>41275</v>
      </c>
      <c r="K286" s="8">
        <v>41640</v>
      </c>
      <c r="L286" s="8">
        <v>42005</v>
      </c>
      <c r="M286" s="8">
        <v>42370</v>
      </c>
      <c r="N286" s="8">
        <v>42736</v>
      </c>
      <c r="O286" s="8">
        <v>43101</v>
      </c>
      <c r="P286" s="8">
        <v>43282</v>
      </c>
      <c r="Q286" s="266"/>
      <c r="R286" s="74"/>
      <c r="S286" s="74"/>
      <c r="T286" s="74"/>
      <c r="U286" s="74"/>
      <c r="V286" s="74"/>
      <c r="W286" s="74"/>
    </row>
    <row r="287" spans="2:23" x14ac:dyDescent="0.25">
      <c r="B287" s="267"/>
      <c r="C287" s="268"/>
      <c r="D287" s="8">
        <v>39447</v>
      </c>
      <c r="E287" s="8">
        <v>39813</v>
      </c>
      <c r="F287" s="8">
        <v>40178</v>
      </c>
      <c r="G287" s="8">
        <v>40543</v>
      </c>
      <c r="H287" s="8">
        <v>40908</v>
      </c>
      <c r="I287" s="8">
        <v>41274</v>
      </c>
      <c r="J287" s="8">
        <v>41639</v>
      </c>
      <c r="K287" s="8">
        <v>42004</v>
      </c>
      <c r="L287" s="8">
        <v>42369</v>
      </c>
      <c r="M287" s="8">
        <v>42735</v>
      </c>
      <c r="N287" s="8">
        <v>43100</v>
      </c>
      <c r="O287" s="8">
        <v>43281</v>
      </c>
      <c r="P287" s="8">
        <v>43556</v>
      </c>
      <c r="Q287" s="266"/>
      <c r="R287" s="74"/>
      <c r="S287" s="74"/>
      <c r="T287" s="74"/>
      <c r="U287" s="74"/>
      <c r="V287" s="74"/>
      <c r="W287" s="74"/>
    </row>
    <row r="288" spans="2:23" ht="60" x14ac:dyDescent="0.25">
      <c r="B288" s="746" t="s">
        <v>16</v>
      </c>
      <c r="C288" s="747"/>
      <c r="D288" s="403">
        <v>2007</v>
      </c>
      <c r="E288" s="403">
        <v>2008</v>
      </c>
      <c r="F288" s="403">
        <v>2009</v>
      </c>
      <c r="G288" s="119">
        <v>2010</v>
      </c>
      <c r="H288" s="119">
        <v>2011</v>
      </c>
      <c r="I288" s="119">
        <v>2012</v>
      </c>
      <c r="J288" s="119">
        <v>2013</v>
      </c>
      <c r="K288" s="119">
        <v>2014</v>
      </c>
      <c r="L288" s="119">
        <v>2015</v>
      </c>
      <c r="M288" s="119">
        <v>2016</v>
      </c>
      <c r="N288" s="119">
        <v>2017</v>
      </c>
      <c r="O288" s="106" t="s">
        <v>133</v>
      </c>
      <c r="P288" s="114" t="s">
        <v>287</v>
      </c>
      <c r="Q288" s="107" t="s">
        <v>49</v>
      </c>
      <c r="R288" s="266"/>
      <c r="S288" s="74"/>
      <c r="T288" s="74"/>
      <c r="U288" s="74"/>
      <c r="V288" s="74"/>
      <c r="W288" s="74"/>
    </row>
    <row r="289" spans="2:23" x14ac:dyDescent="0.25">
      <c r="B289" s="739" t="s">
        <v>276</v>
      </c>
      <c r="C289" s="740"/>
      <c r="D289" s="401"/>
      <c r="E289" s="401"/>
      <c r="F289" s="401"/>
      <c r="G289" s="258"/>
      <c r="H289" s="258"/>
      <c r="I289" s="258"/>
      <c r="J289" s="258"/>
      <c r="K289" s="258"/>
      <c r="L289" s="258"/>
      <c r="M289" s="258"/>
      <c r="N289" s="258"/>
      <c r="O289" s="258"/>
      <c r="P289" s="258"/>
      <c r="Q289" s="20">
        <f>SUM(D289:P289)</f>
        <v>0</v>
      </c>
      <c r="R289" s="425">
        <v>0</v>
      </c>
      <c r="S289" s="11">
        <v>1000</v>
      </c>
      <c r="T289" s="74"/>
      <c r="U289" s="74"/>
      <c r="V289" s="74"/>
      <c r="W289" s="74"/>
    </row>
    <row r="290" spans="2:23" x14ac:dyDescent="0.25">
      <c r="B290" s="741" t="s">
        <v>275</v>
      </c>
      <c r="C290" s="742"/>
      <c r="D290" s="120"/>
      <c r="E290" s="120"/>
      <c r="F290" s="120"/>
      <c r="G290" s="120"/>
      <c r="H290" s="120"/>
      <c r="I290" s="120"/>
      <c r="J290" s="120"/>
      <c r="K290" s="120"/>
      <c r="L290" s="120"/>
      <c r="M290" s="120"/>
      <c r="N290" s="120"/>
      <c r="O290" s="120"/>
      <c r="P290" s="120"/>
      <c r="Q290" s="86">
        <f>SUM(D290:P290)</f>
        <v>0</v>
      </c>
      <c r="R290" s="425">
        <v>0</v>
      </c>
      <c r="S290" s="11">
        <v>1000</v>
      </c>
      <c r="T290" s="74"/>
      <c r="U290" s="74"/>
      <c r="V290" s="74"/>
      <c r="W290" s="74"/>
    </row>
    <row r="291" spans="2:23" x14ac:dyDescent="0.25">
      <c r="B291" s="741" t="s">
        <v>140</v>
      </c>
      <c r="C291" s="742"/>
      <c r="D291" s="401"/>
      <c r="E291" s="401"/>
      <c r="F291" s="401"/>
      <c r="G291" s="258"/>
      <c r="H291" s="258"/>
      <c r="I291" s="258"/>
      <c r="J291" s="258"/>
      <c r="K291" s="258"/>
      <c r="L291" s="258"/>
      <c r="M291" s="258"/>
      <c r="N291" s="258"/>
      <c r="O291" s="258"/>
      <c r="P291" s="258"/>
      <c r="Q291" s="20">
        <f t="shared" ref="Q291:Q298" si="24">SUM(D291:P291)</f>
        <v>0</v>
      </c>
      <c r="R291" s="425">
        <v>1000</v>
      </c>
      <c r="S291" s="11">
        <v>10000</v>
      </c>
      <c r="T291" s="74"/>
      <c r="U291" s="74"/>
      <c r="V291" s="74"/>
      <c r="W291" s="74"/>
    </row>
    <row r="292" spans="2:23" x14ac:dyDescent="0.25">
      <c r="B292" s="741" t="s">
        <v>275</v>
      </c>
      <c r="C292" s="742"/>
      <c r="D292" s="120"/>
      <c r="E292" s="120"/>
      <c r="F292" s="120"/>
      <c r="G292" s="120"/>
      <c r="H292" s="120"/>
      <c r="I292" s="120"/>
      <c r="J292" s="120"/>
      <c r="K292" s="120"/>
      <c r="L292" s="120"/>
      <c r="M292" s="120"/>
      <c r="N292" s="120"/>
      <c r="O292" s="120"/>
      <c r="P292" s="120"/>
      <c r="Q292" s="86">
        <f t="shared" si="24"/>
        <v>0</v>
      </c>
      <c r="R292" s="425">
        <v>1000</v>
      </c>
      <c r="S292" s="11">
        <v>10000</v>
      </c>
      <c r="T292" s="74"/>
      <c r="U292" s="74"/>
      <c r="V292" s="74"/>
      <c r="W292" s="74"/>
    </row>
    <row r="293" spans="2:23" x14ac:dyDescent="0.25">
      <c r="B293" s="741" t="s">
        <v>322</v>
      </c>
      <c r="C293" s="742"/>
      <c r="D293" s="401"/>
      <c r="E293" s="401"/>
      <c r="F293" s="401"/>
      <c r="G293" s="258"/>
      <c r="H293" s="258"/>
      <c r="I293" s="258"/>
      <c r="J293" s="258"/>
      <c r="K293" s="258"/>
      <c r="L293" s="258"/>
      <c r="M293" s="258"/>
      <c r="N293" s="258"/>
      <c r="O293" s="258"/>
      <c r="P293" s="258"/>
      <c r="Q293" s="20">
        <f t="shared" si="24"/>
        <v>0</v>
      </c>
      <c r="R293" s="425">
        <v>10000</v>
      </c>
      <c r="S293" s="11">
        <v>50000</v>
      </c>
      <c r="T293" s="74"/>
      <c r="U293" s="74"/>
      <c r="V293" s="74"/>
      <c r="W293" s="74"/>
    </row>
    <row r="294" spans="2:23" x14ac:dyDescent="0.25">
      <c r="B294" s="741" t="s">
        <v>275</v>
      </c>
      <c r="C294" s="742"/>
      <c r="D294" s="120"/>
      <c r="E294" s="120"/>
      <c r="F294" s="120"/>
      <c r="G294" s="120"/>
      <c r="H294" s="120"/>
      <c r="I294" s="120"/>
      <c r="J294" s="120"/>
      <c r="K294" s="120"/>
      <c r="L294" s="120"/>
      <c r="M294" s="120"/>
      <c r="N294" s="120"/>
      <c r="O294" s="120"/>
      <c r="P294" s="120"/>
      <c r="Q294" s="86">
        <f t="shared" si="24"/>
        <v>0</v>
      </c>
      <c r="R294" s="425">
        <v>10000</v>
      </c>
      <c r="S294" s="11">
        <v>50000</v>
      </c>
      <c r="T294" s="74"/>
      <c r="U294" s="74"/>
      <c r="V294" s="74"/>
      <c r="W294" s="74"/>
    </row>
    <row r="295" spans="2:23" x14ac:dyDescent="0.25">
      <c r="B295" s="741" t="s">
        <v>278</v>
      </c>
      <c r="C295" s="742"/>
      <c r="D295" s="401"/>
      <c r="E295" s="401"/>
      <c r="F295" s="401"/>
      <c r="G295" s="258"/>
      <c r="H295" s="258"/>
      <c r="I295" s="258"/>
      <c r="J295" s="258"/>
      <c r="K295" s="258"/>
      <c r="L295" s="258"/>
      <c r="M295" s="258"/>
      <c r="N295" s="258"/>
      <c r="O295" s="258"/>
      <c r="P295" s="258"/>
      <c r="Q295" s="20">
        <f t="shared" si="24"/>
        <v>0</v>
      </c>
      <c r="R295" s="425">
        <v>50000</v>
      </c>
      <c r="S295" s="11">
        <v>100000</v>
      </c>
      <c r="T295" s="74"/>
      <c r="U295" s="74"/>
      <c r="V295" s="74"/>
      <c r="W295" s="74"/>
    </row>
    <row r="296" spans="2:23" x14ac:dyDescent="0.25">
      <c r="B296" s="741" t="s">
        <v>275</v>
      </c>
      <c r="C296" s="742"/>
      <c r="D296" s="120"/>
      <c r="E296" s="120"/>
      <c r="F296" s="120"/>
      <c r="G296" s="120"/>
      <c r="H296" s="120"/>
      <c r="I296" s="120"/>
      <c r="J296" s="120"/>
      <c r="K296" s="120"/>
      <c r="L296" s="120"/>
      <c r="M296" s="120"/>
      <c r="N296" s="120"/>
      <c r="O296" s="120"/>
      <c r="P296" s="120"/>
      <c r="Q296" s="86">
        <f t="shared" si="24"/>
        <v>0</v>
      </c>
      <c r="R296" s="425">
        <v>50000</v>
      </c>
      <c r="S296" s="11">
        <v>100000</v>
      </c>
      <c r="T296" s="74"/>
      <c r="U296" s="74"/>
      <c r="V296" s="74"/>
      <c r="W296" s="74"/>
    </row>
    <row r="297" spans="2:23" x14ac:dyDescent="0.25">
      <c r="B297" s="741" t="s">
        <v>281</v>
      </c>
      <c r="C297" s="742"/>
      <c r="D297" s="401"/>
      <c r="E297" s="401"/>
      <c r="F297" s="401"/>
      <c r="G297" s="258"/>
      <c r="H297" s="258"/>
      <c r="I297" s="258"/>
      <c r="J297" s="258"/>
      <c r="K297" s="258"/>
      <c r="L297" s="258"/>
      <c r="M297" s="258"/>
      <c r="N297" s="258"/>
      <c r="O297" s="258"/>
      <c r="P297" s="258"/>
      <c r="Q297" s="20">
        <f t="shared" si="24"/>
        <v>0</v>
      </c>
      <c r="R297" s="425">
        <v>100000</v>
      </c>
      <c r="S297" s="11">
        <v>500000</v>
      </c>
      <c r="T297" s="74"/>
      <c r="U297" s="74"/>
      <c r="V297" s="74"/>
      <c r="W297" s="74"/>
    </row>
    <row r="298" spans="2:23" x14ac:dyDescent="0.25">
      <c r="B298" s="754" t="s">
        <v>275</v>
      </c>
      <c r="C298" s="755"/>
      <c r="D298" s="120"/>
      <c r="E298" s="120"/>
      <c r="F298" s="120"/>
      <c r="G298" s="120"/>
      <c r="H298" s="120"/>
      <c r="I298" s="120"/>
      <c r="J298" s="120"/>
      <c r="K298" s="120"/>
      <c r="L298" s="120"/>
      <c r="M298" s="120"/>
      <c r="N298" s="120"/>
      <c r="O298" s="120"/>
      <c r="P298" s="120"/>
      <c r="Q298" s="86">
        <f t="shared" si="24"/>
        <v>0</v>
      </c>
      <c r="R298" s="425">
        <v>100000</v>
      </c>
      <c r="S298" s="11">
        <v>500000</v>
      </c>
      <c r="T298" s="74"/>
      <c r="U298" s="74"/>
      <c r="V298" s="74"/>
      <c r="W298" s="74"/>
    </row>
    <row r="299" spans="2:23" x14ac:dyDescent="0.25">
      <c r="B299" s="732" t="s">
        <v>48</v>
      </c>
      <c r="C299" s="733"/>
      <c r="D299" s="5">
        <f t="shared" ref="D299:F299" si="25">SUM(D289,D291,D293,D295,D297)</f>
        <v>0</v>
      </c>
      <c r="E299" s="5">
        <f t="shared" si="25"/>
        <v>0</v>
      </c>
      <c r="F299" s="5">
        <f t="shared" si="25"/>
        <v>0</v>
      </c>
      <c r="G299" s="5">
        <f t="shared" ref="G299:P299" si="26">SUM(G289,G291,G293,G295,G297)</f>
        <v>0</v>
      </c>
      <c r="H299" s="5">
        <f t="shared" si="26"/>
        <v>0</v>
      </c>
      <c r="I299" s="5">
        <f t="shared" si="26"/>
        <v>0</v>
      </c>
      <c r="J299" s="5">
        <f t="shared" si="26"/>
        <v>0</v>
      </c>
      <c r="K299" s="5">
        <f t="shared" si="26"/>
        <v>0</v>
      </c>
      <c r="L299" s="5">
        <f t="shared" si="26"/>
        <v>0</v>
      </c>
      <c r="M299" s="5">
        <f t="shared" si="26"/>
        <v>0</v>
      </c>
      <c r="N299" s="5">
        <f t="shared" si="26"/>
        <v>0</v>
      </c>
      <c r="O299" s="5">
        <f t="shared" si="26"/>
        <v>0</v>
      </c>
      <c r="P299" s="5">
        <f t="shared" si="26"/>
        <v>0</v>
      </c>
      <c r="Q299" s="248">
        <f>SUM(D299:P299)</f>
        <v>0</v>
      </c>
      <c r="R299" s="266"/>
      <c r="S299" s="74"/>
      <c r="T299" s="74"/>
      <c r="U299" s="74"/>
      <c r="V299" s="74"/>
      <c r="W299" s="74"/>
    </row>
    <row r="300" spans="2:23" x14ac:dyDescent="0.25">
      <c r="B300" s="730" t="s">
        <v>282</v>
      </c>
      <c r="C300" s="731"/>
      <c r="D300" s="135">
        <f t="shared" ref="D300:F300" si="27">SUM(D290,D292,D294,D296,D298)</f>
        <v>0</v>
      </c>
      <c r="E300" s="135">
        <f t="shared" si="27"/>
        <v>0</v>
      </c>
      <c r="F300" s="135">
        <f t="shared" si="27"/>
        <v>0</v>
      </c>
      <c r="G300" s="135">
        <f t="shared" ref="G300:P300" si="28">SUM(G290,G292,G294,G296,G298)</f>
        <v>0</v>
      </c>
      <c r="H300" s="135">
        <f t="shared" si="28"/>
        <v>0</v>
      </c>
      <c r="I300" s="135">
        <f t="shared" si="28"/>
        <v>0</v>
      </c>
      <c r="J300" s="135">
        <f t="shared" si="28"/>
        <v>0</v>
      </c>
      <c r="K300" s="135">
        <f t="shared" si="28"/>
        <v>0</v>
      </c>
      <c r="L300" s="135">
        <f t="shared" si="28"/>
        <v>0</v>
      </c>
      <c r="M300" s="135">
        <f t="shared" si="28"/>
        <v>0</v>
      </c>
      <c r="N300" s="135">
        <f t="shared" si="28"/>
        <v>0</v>
      </c>
      <c r="O300" s="135">
        <f t="shared" si="28"/>
        <v>0</v>
      </c>
      <c r="P300" s="135">
        <f t="shared" si="28"/>
        <v>0</v>
      </c>
      <c r="Q300" s="123">
        <f>SUM(D300:P300)</f>
        <v>0</v>
      </c>
      <c r="R300" s="266"/>
      <c r="S300" s="74"/>
      <c r="T300" s="74"/>
      <c r="U300" s="74"/>
      <c r="V300" s="74"/>
      <c r="W300" s="74"/>
    </row>
    <row r="301" spans="2:23" x14ac:dyDescent="0.25">
      <c r="B301" s="752" t="s">
        <v>134</v>
      </c>
      <c r="C301" s="753"/>
      <c r="D301" s="271"/>
      <c r="E301" s="271"/>
      <c r="F301" s="271"/>
      <c r="G301" s="271"/>
      <c r="H301" s="271"/>
      <c r="I301" s="271"/>
      <c r="J301" s="271"/>
      <c r="K301" s="271"/>
      <c r="L301" s="271"/>
      <c r="M301" s="271"/>
      <c r="N301" s="271"/>
      <c r="O301" s="271"/>
      <c r="P301" s="272"/>
      <c r="Q301" s="273">
        <f>SUM(D301:P301)</f>
        <v>0</v>
      </c>
      <c r="R301" s="74"/>
      <c r="S301" s="74"/>
      <c r="T301" s="74"/>
      <c r="U301" s="74"/>
      <c r="V301" s="74"/>
      <c r="W301" s="74"/>
    </row>
    <row r="302" spans="2:23" x14ac:dyDescent="0.25">
      <c r="B302" s="92"/>
      <c r="C302" s="74"/>
      <c r="D302" s="74"/>
      <c r="E302" s="74"/>
      <c r="F302" s="74"/>
      <c r="G302" s="74"/>
      <c r="H302" s="74"/>
      <c r="I302" s="74"/>
      <c r="J302" s="74"/>
      <c r="K302" s="74"/>
      <c r="L302" s="74"/>
      <c r="M302" s="74"/>
      <c r="N302" s="74"/>
      <c r="O302" s="74"/>
      <c r="P302" s="74"/>
      <c r="Q302" s="74"/>
      <c r="R302" s="74"/>
      <c r="S302" s="74"/>
      <c r="T302" s="74"/>
      <c r="U302" s="74"/>
      <c r="V302" s="74"/>
      <c r="W302" s="74"/>
    </row>
    <row r="303" spans="2:23" x14ac:dyDescent="0.25">
      <c r="B303" s="92"/>
      <c r="C303" s="74"/>
      <c r="D303" s="74"/>
      <c r="E303" s="74"/>
      <c r="F303" s="74"/>
      <c r="G303" s="74"/>
      <c r="H303" s="74"/>
      <c r="I303" s="74"/>
      <c r="J303" s="74"/>
      <c r="K303" s="74"/>
      <c r="L303" s="74"/>
      <c r="M303" s="74"/>
      <c r="N303" s="74"/>
      <c r="O303" s="74"/>
      <c r="P303" s="74"/>
      <c r="Q303" s="74"/>
      <c r="R303" s="74"/>
      <c r="S303" s="74"/>
      <c r="T303" s="74"/>
      <c r="U303" s="74"/>
      <c r="V303" s="74"/>
      <c r="W303" s="74"/>
    </row>
    <row r="304" spans="2:23" x14ac:dyDescent="0.25">
      <c r="B304" s="92"/>
      <c r="C304" s="74"/>
      <c r="D304" s="74"/>
      <c r="E304" s="74"/>
      <c r="F304" s="74"/>
      <c r="G304" s="74"/>
      <c r="H304" s="74"/>
      <c r="I304" s="74"/>
      <c r="J304" s="74"/>
      <c r="K304" s="74"/>
      <c r="L304" s="74"/>
      <c r="M304" s="74"/>
      <c r="N304" s="74"/>
      <c r="O304" s="74"/>
      <c r="P304" s="74"/>
      <c r="Q304" s="74"/>
      <c r="R304" s="74"/>
      <c r="S304" s="74"/>
      <c r="T304" s="74"/>
      <c r="U304" s="74"/>
      <c r="V304" s="74"/>
      <c r="W304" s="74"/>
    </row>
    <row r="305" spans="2:23" x14ac:dyDescent="0.25">
      <c r="B305" s="92"/>
      <c r="C305" s="74"/>
      <c r="D305" s="74"/>
      <c r="E305" s="74"/>
      <c r="F305" s="74"/>
      <c r="G305" s="74"/>
      <c r="H305" s="74"/>
      <c r="I305" s="74"/>
      <c r="J305" s="74"/>
      <c r="K305" s="74"/>
      <c r="L305" s="74"/>
      <c r="M305" s="74"/>
      <c r="N305" s="74"/>
      <c r="O305" s="74"/>
      <c r="P305" s="74"/>
      <c r="Q305" s="74"/>
      <c r="R305" s="74"/>
      <c r="S305" s="74"/>
      <c r="T305" s="74"/>
      <c r="U305" s="74"/>
      <c r="V305" s="74"/>
      <c r="W305" s="74"/>
    </row>
    <row r="306" spans="2:23" x14ac:dyDescent="0.25">
      <c r="B306" s="92"/>
      <c r="C306" s="74"/>
      <c r="D306" s="74"/>
      <c r="E306" s="74"/>
      <c r="F306" s="74"/>
      <c r="G306" s="74"/>
      <c r="H306" s="74"/>
      <c r="I306" s="74"/>
      <c r="J306" s="74"/>
      <c r="K306" s="74"/>
      <c r="L306" s="74"/>
      <c r="M306" s="74"/>
      <c r="N306" s="74"/>
      <c r="O306" s="74"/>
      <c r="P306" s="74"/>
      <c r="Q306" s="74"/>
      <c r="R306" s="74"/>
      <c r="S306" s="74"/>
      <c r="T306" s="74"/>
      <c r="U306" s="74"/>
      <c r="V306" s="74"/>
      <c r="W306" s="74"/>
    </row>
    <row r="307" spans="2:23" x14ac:dyDescent="0.25">
      <c r="B307" s="92"/>
      <c r="C307" s="74"/>
      <c r="D307" s="74"/>
      <c r="E307" s="74"/>
      <c r="F307" s="74"/>
      <c r="G307" s="74"/>
      <c r="H307" s="74"/>
      <c r="I307" s="74"/>
      <c r="J307" s="74"/>
      <c r="K307" s="74"/>
      <c r="L307" s="74"/>
      <c r="M307" s="74"/>
      <c r="N307" s="74"/>
      <c r="O307" s="74"/>
      <c r="P307" s="74"/>
      <c r="Q307" s="74"/>
      <c r="R307" s="74"/>
      <c r="S307" s="74"/>
      <c r="T307" s="74"/>
      <c r="U307" s="74"/>
      <c r="V307" s="74"/>
      <c r="W307" s="74"/>
    </row>
    <row r="308" spans="2:23" x14ac:dyDescent="0.25">
      <c r="B308" s="92"/>
      <c r="C308" s="74"/>
      <c r="D308" s="74"/>
      <c r="E308" s="74"/>
      <c r="F308" s="74"/>
      <c r="G308" s="74"/>
      <c r="H308" s="74"/>
      <c r="I308" s="74"/>
      <c r="J308" s="74"/>
      <c r="K308" s="74"/>
      <c r="L308" s="74"/>
      <c r="M308" s="74"/>
      <c r="N308" s="74"/>
      <c r="O308" s="74"/>
      <c r="P308" s="74"/>
      <c r="Q308" s="74"/>
      <c r="R308" s="74"/>
      <c r="S308" s="74"/>
      <c r="T308" s="74"/>
      <c r="U308" s="74"/>
      <c r="V308" s="74"/>
      <c r="W308" s="74"/>
    </row>
    <row r="309" spans="2:23" ht="48.75" customHeight="1" x14ac:dyDescent="0.25">
      <c r="B309" s="92"/>
      <c r="C309" s="74"/>
      <c r="D309" s="74"/>
      <c r="E309" s="74"/>
      <c r="F309" s="74"/>
      <c r="G309" s="74"/>
      <c r="H309" s="74"/>
      <c r="I309" s="74"/>
      <c r="J309" s="74"/>
      <c r="K309" s="74"/>
      <c r="L309" s="74"/>
      <c r="M309" s="74"/>
      <c r="N309" s="74"/>
      <c r="O309" s="74"/>
      <c r="P309" s="74"/>
      <c r="Q309" s="74"/>
      <c r="R309" s="74"/>
      <c r="S309" s="74"/>
      <c r="T309" s="74"/>
      <c r="U309" s="74"/>
      <c r="V309" s="74"/>
      <c r="W309" s="74"/>
    </row>
    <row r="310" spans="2:23" x14ac:dyDescent="0.25">
      <c r="B310" s="92"/>
      <c r="C310" s="74"/>
      <c r="D310" s="74"/>
      <c r="E310" s="74"/>
      <c r="F310" s="74"/>
      <c r="G310" s="74"/>
      <c r="H310" s="74"/>
      <c r="I310" s="74"/>
      <c r="J310" s="74"/>
      <c r="K310" s="74"/>
      <c r="L310" s="74"/>
      <c r="M310" s="74"/>
      <c r="N310" s="74"/>
      <c r="O310" s="74"/>
      <c r="P310" s="74"/>
      <c r="Q310" s="74"/>
      <c r="R310" s="74"/>
      <c r="S310" s="74"/>
      <c r="T310" s="74"/>
      <c r="U310" s="74"/>
      <c r="V310" s="74"/>
      <c r="W310" s="74"/>
    </row>
    <row r="311" spans="2:23" x14ac:dyDescent="0.25">
      <c r="B311" s="92"/>
      <c r="C311" s="74"/>
      <c r="D311" s="74"/>
      <c r="E311" s="74"/>
      <c r="F311" s="74"/>
      <c r="G311" s="74"/>
      <c r="H311" s="74"/>
      <c r="I311" s="74"/>
      <c r="J311" s="74"/>
      <c r="K311" s="74"/>
      <c r="L311" s="74"/>
      <c r="M311" s="74"/>
      <c r="N311" s="74"/>
      <c r="O311" s="74"/>
      <c r="P311" s="74"/>
      <c r="Q311" s="74"/>
      <c r="R311" s="74"/>
      <c r="S311" s="74"/>
      <c r="T311" s="74"/>
      <c r="U311" s="74"/>
      <c r="V311" s="74"/>
      <c r="W311" s="74"/>
    </row>
    <row r="312" spans="2:23" x14ac:dyDescent="0.25">
      <c r="B312" s="92"/>
      <c r="C312" s="74"/>
      <c r="D312" s="74"/>
      <c r="E312" s="74"/>
      <c r="F312" s="74"/>
      <c r="G312" s="74"/>
      <c r="H312" s="74"/>
      <c r="I312" s="74"/>
      <c r="J312" s="74"/>
      <c r="K312" s="74"/>
      <c r="L312" s="74"/>
      <c r="M312" s="74"/>
      <c r="N312" s="74"/>
      <c r="O312" s="74"/>
      <c r="P312" s="74"/>
      <c r="Q312" s="74"/>
      <c r="R312" s="74"/>
      <c r="S312" s="74"/>
      <c r="T312" s="74"/>
      <c r="U312" s="74"/>
      <c r="V312" s="74"/>
      <c r="W312" s="74"/>
    </row>
    <row r="313" spans="2:23" x14ac:dyDescent="0.25">
      <c r="B313" s="92"/>
      <c r="C313" s="74"/>
      <c r="D313" s="74"/>
      <c r="E313" s="74"/>
      <c r="F313" s="74"/>
      <c r="G313" s="74"/>
      <c r="H313" s="74"/>
      <c r="I313" s="74"/>
      <c r="J313" s="74"/>
      <c r="K313" s="74"/>
      <c r="L313" s="74"/>
      <c r="M313" s="74"/>
      <c r="N313" s="74"/>
      <c r="O313" s="74"/>
      <c r="P313" s="74"/>
      <c r="Q313" s="74"/>
      <c r="R313" s="74"/>
      <c r="S313" s="74"/>
      <c r="T313" s="74"/>
      <c r="U313" s="74"/>
      <c r="V313" s="74"/>
      <c r="W313" s="74"/>
    </row>
    <row r="314" spans="2:23" x14ac:dyDescent="0.25">
      <c r="B314" s="92"/>
      <c r="C314" s="74"/>
      <c r="D314" s="74"/>
      <c r="E314" s="74"/>
      <c r="F314" s="74"/>
      <c r="G314" s="74"/>
      <c r="H314" s="74"/>
      <c r="I314" s="74"/>
      <c r="J314" s="74"/>
      <c r="K314" s="74"/>
      <c r="L314" s="74"/>
      <c r="M314" s="74"/>
      <c r="N314" s="74"/>
      <c r="O314" s="74"/>
      <c r="P314" s="74"/>
      <c r="Q314" s="74"/>
      <c r="R314" s="74"/>
      <c r="S314" s="74"/>
      <c r="T314" s="74"/>
      <c r="U314" s="74"/>
      <c r="V314" s="74"/>
      <c r="W314" s="74"/>
    </row>
    <row r="315" spans="2:23" x14ac:dyDescent="0.25">
      <c r="B315" s="92"/>
      <c r="C315" s="74"/>
      <c r="D315" s="74"/>
      <c r="E315" s="74"/>
      <c r="F315" s="74"/>
      <c r="G315" s="74"/>
      <c r="H315" s="74"/>
      <c r="I315" s="74"/>
      <c r="J315" s="74"/>
      <c r="K315" s="74"/>
      <c r="L315" s="74"/>
      <c r="M315" s="74"/>
      <c r="N315" s="74"/>
      <c r="O315" s="74"/>
      <c r="P315" s="74"/>
      <c r="Q315" s="74"/>
      <c r="R315" s="74"/>
      <c r="S315" s="74"/>
      <c r="T315" s="74"/>
      <c r="U315" s="74"/>
      <c r="V315" s="74"/>
      <c r="W315" s="74"/>
    </row>
    <row r="316" spans="2:23" x14ac:dyDescent="0.25">
      <c r="B316" s="92"/>
      <c r="C316" s="74"/>
      <c r="D316" s="74"/>
      <c r="E316" s="74"/>
      <c r="F316" s="74"/>
      <c r="G316" s="74"/>
      <c r="H316" s="74"/>
      <c r="I316" s="74"/>
      <c r="J316" s="74"/>
      <c r="K316" s="74"/>
      <c r="L316" s="74"/>
      <c r="M316" s="74"/>
      <c r="N316" s="74"/>
      <c r="O316" s="74"/>
      <c r="P316" s="74"/>
      <c r="Q316" s="74"/>
      <c r="R316" s="74"/>
      <c r="S316" s="74"/>
      <c r="T316" s="74"/>
      <c r="U316" s="74"/>
      <c r="V316" s="74"/>
      <c r="W316" s="74"/>
    </row>
    <row r="317" spans="2:23" x14ac:dyDescent="0.25">
      <c r="B317" s="92"/>
      <c r="C317" s="74"/>
      <c r="D317" s="74"/>
      <c r="E317" s="74"/>
      <c r="F317" s="74"/>
      <c r="G317" s="74"/>
      <c r="H317" s="74"/>
      <c r="I317" s="74"/>
      <c r="J317" s="74"/>
      <c r="K317" s="74"/>
      <c r="L317" s="74"/>
      <c r="M317" s="74"/>
      <c r="N317" s="74"/>
      <c r="O317" s="74"/>
      <c r="P317" s="74"/>
      <c r="Q317" s="74"/>
      <c r="R317" s="74"/>
      <c r="S317" s="74"/>
      <c r="T317" s="74"/>
      <c r="U317" s="74"/>
      <c r="V317" s="74"/>
      <c r="W317" s="74"/>
    </row>
    <row r="318" spans="2:23" x14ac:dyDescent="0.25">
      <c r="B318" s="758" t="s">
        <v>331</v>
      </c>
      <c r="C318" s="759"/>
      <c r="D318" s="759"/>
      <c r="E318" s="759"/>
      <c r="F318" s="759"/>
      <c r="G318" s="759"/>
      <c r="H318" s="759"/>
      <c r="I318" s="759"/>
      <c r="J318" s="759"/>
      <c r="K318" s="759"/>
      <c r="L318" s="759"/>
      <c r="M318" s="759"/>
      <c r="N318" s="759"/>
      <c r="O318" s="759"/>
      <c r="P318" s="759"/>
      <c r="Q318" s="759"/>
      <c r="R318" s="759"/>
      <c r="S318" s="759"/>
      <c r="T318" s="759"/>
      <c r="U318" s="759"/>
      <c r="V318" s="759"/>
      <c r="W318" s="759"/>
    </row>
    <row r="319" spans="2:23" x14ac:dyDescent="0.25">
      <c r="B319" s="265"/>
      <c r="C319" s="266"/>
      <c r="D319" s="8">
        <v>39083</v>
      </c>
      <c r="E319" s="8">
        <v>39448</v>
      </c>
      <c r="F319" s="8">
        <v>39814</v>
      </c>
      <c r="G319" s="8">
        <v>40179</v>
      </c>
      <c r="H319" s="8">
        <v>40544</v>
      </c>
      <c r="I319" s="8">
        <v>40909</v>
      </c>
      <c r="J319" s="8">
        <v>41275</v>
      </c>
      <c r="K319" s="8">
        <v>41640</v>
      </c>
      <c r="L319" s="8">
        <v>42005</v>
      </c>
      <c r="M319" s="8">
        <v>42370</v>
      </c>
      <c r="N319" s="8">
        <v>42736</v>
      </c>
      <c r="O319" s="8">
        <v>43101</v>
      </c>
      <c r="P319" s="8">
        <v>43282</v>
      </c>
      <c r="Q319" s="266"/>
      <c r="R319" s="74"/>
      <c r="S319" s="74"/>
      <c r="T319" s="74"/>
      <c r="U319" s="74"/>
      <c r="V319" s="74"/>
      <c r="W319" s="74"/>
    </row>
    <row r="320" spans="2:23" x14ac:dyDescent="0.25">
      <c r="B320" s="267"/>
      <c r="C320" s="268"/>
      <c r="D320" s="8">
        <v>39447</v>
      </c>
      <c r="E320" s="8">
        <v>39813</v>
      </c>
      <c r="F320" s="8">
        <v>40178</v>
      </c>
      <c r="G320" s="8">
        <v>40543</v>
      </c>
      <c r="H320" s="8">
        <v>40908</v>
      </c>
      <c r="I320" s="8">
        <v>41274</v>
      </c>
      <c r="J320" s="8">
        <v>41639</v>
      </c>
      <c r="K320" s="8">
        <v>42004</v>
      </c>
      <c r="L320" s="8">
        <v>42369</v>
      </c>
      <c r="M320" s="8">
        <v>42735</v>
      </c>
      <c r="N320" s="8">
        <v>43100</v>
      </c>
      <c r="O320" s="8">
        <v>43281</v>
      </c>
      <c r="P320" s="8">
        <v>43556</v>
      </c>
      <c r="Q320" s="266"/>
      <c r="R320" s="74"/>
      <c r="S320" s="74"/>
      <c r="T320" s="74"/>
      <c r="U320" s="74"/>
      <c r="V320" s="74"/>
      <c r="W320" s="74"/>
    </row>
    <row r="321" spans="2:23" ht="60" x14ac:dyDescent="0.25">
      <c r="B321" s="746" t="s">
        <v>42</v>
      </c>
      <c r="C321" s="747"/>
      <c r="D321" s="403">
        <v>2007</v>
      </c>
      <c r="E321" s="403">
        <v>2008</v>
      </c>
      <c r="F321" s="403">
        <v>2009</v>
      </c>
      <c r="G321" s="119">
        <v>2010</v>
      </c>
      <c r="H321" s="119">
        <v>2011</v>
      </c>
      <c r="I321" s="119">
        <v>2012</v>
      </c>
      <c r="J321" s="119">
        <v>2013</v>
      </c>
      <c r="K321" s="119">
        <v>2014</v>
      </c>
      <c r="L321" s="119">
        <v>2015</v>
      </c>
      <c r="M321" s="119">
        <v>2016</v>
      </c>
      <c r="N321" s="119">
        <v>2017</v>
      </c>
      <c r="O321" s="106" t="s">
        <v>133</v>
      </c>
      <c r="P321" s="114" t="s">
        <v>287</v>
      </c>
      <c r="Q321" s="107" t="s">
        <v>49</v>
      </c>
      <c r="R321" s="266"/>
      <c r="S321" s="74"/>
      <c r="T321" s="74"/>
      <c r="U321" s="74"/>
      <c r="V321" s="74"/>
      <c r="W321" s="74"/>
    </row>
    <row r="322" spans="2:23" x14ac:dyDescent="0.25">
      <c r="B322" s="739" t="s">
        <v>276</v>
      </c>
      <c r="C322" s="740"/>
      <c r="D322" s="401"/>
      <c r="E322" s="401"/>
      <c r="F322" s="401"/>
      <c r="G322" s="258"/>
      <c r="H322" s="258"/>
      <c r="I322" s="258"/>
      <c r="J322" s="258"/>
      <c r="K322" s="258"/>
      <c r="L322" s="258"/>
      <c r="M322" s="258"/>
      <c r="N322" s="258"/>
      <c r="O322" s="258"/>
      <c r="P322" s="258"/>
      <c r="Q322" s="20">
        <f>SUM(D322:P322)</f>
        <v>0</v>
      </c>
      <c r="R322" s="425">
        <v>0</v>
      </c>
      <c r="S322" s="11">
        <v>1000</v>
      </c>
      <c r="T322" s="74"/>
      <c r="U322" s="74"/>
      <c r="V322" s="74"/>
      <c r="W322" s="74"/>
    </row>
    <row r="323" spans="2:23" x14ac:dyDescent="0.25">
      <c r="B323" s="741" t="s">
        <v>275</v>
      </c>
      <c r="C323" s="742"/>
      <c r="D323" s="120"/>
      <c r="E323" s="120"/>
      <c r="F323" s="120"/>
      <c r="G323" s="120"/>
      <c r="H323" s="120"/>
      <c r="I323" s="120"/>
      <c r="J323" s="120"/>
      <c r="K323" s="120"/>
      <c r="L323" s="120"/>
      <c r="M323" s="120"/>
      <c r="N323" s="120"/>
      <c r="O323" s="120"/>
      <c r="P323" s="120"/>
      <c r="Q323" s="86">
        <f>SUM(D323:P323)</f>
        <v>0</v>
      </c>
      <c r="R323" s="425">
        <v>0</v>
      </c>
      <c r="S323" s="11">
        <v>1000</v>
      </c>
      <c r="T323" s="74"/>
      <c r="U323" s="74"/>
      <c r="V323" s="74"/>
      <c r="W323" s="74"/>
    </row>
    <row r="324" spans="2:23" x14ac:dyDescent="0.25">
      <c r="B324" s="741" t="s">
        <v>140</v>
      </c>
      <c r="C324" s="742"/>
      <c r="D324" s="401"/>
      <c r="E324" s="401"/>
      <c r="F324" s="401"/>
      <c r="G324" s="258"/>
      <c r="H324" s="258"/>
      <c r="I324" s="258"/>
      <c r="J324" s="258"/>
      <c r="K324" s="258"/>
      <c r="L324" s="258"/>
      <c r="M324" s="258"/>
      <c r="N324" s="258"/>
      <c r="O324" s="258"/>
      <c r="P324" s="258"/>
      <c r="Q324" s="20">
        <f t="shared" ref="Q324:Q331" si="29">SUM(D324:P324)</f>
        <v>0</v>
      </c>
      <c r="R324" s="425">
        <v>1000</v>
      </c>
      <c r="S324" s="11">
        <v>10000</v>
      </c>
      <c r="T324" s="74"/>
      <c r="U324" s="74"/>
      <c r="V324" s="74"/>
      <c r="W324" s="74"/>
    </row>
    <row r="325" spans="2:23" x14ac:dyDescent="0.25">
      <c r="B325" s="741" t="s">
        <v>275</v>
      </c>
      <c r="C325" s="742"/>
      <c r="D325" s="120"/>
      <c r="E325" s="120"/>
      <c r="F325" s="120"/>
      <c r="G325" s="120"/>
      <c r="H325" s="120"/>
      <c r="I325" s="120"/>
      <c r="J325" s="120"/>
      <c r="K325" s="120"/>
      <c r="L325" s="120"/>
      <c r="M325" s="120"/>
      <c r="N325" s="120"/>
      <c r="O325" s="120"/>
      <c r="P325" s="120"/>
      <c r="Q325" s="86">
        <f t="shared" si="29"/>
        <v>0</v>
      </c>
      <c r="R325" s="425">
        <v>1000</v>
      </c>
      <c r="S325" s="11">
        <v>10000</v>
      </c>
      <c r="T325" s="74"/>
      <c r="U325" s="74"/>
      <c r="V325" s="74"/>
      <c r="W325" s="74"/>
    </row>
    <row r="326" spans="2:23" x14ac:dyDescent="0.25">
      <c r="B326" s="741" t="s">
        <v>322</v>
      </c>
      <c r="C326" s="742"/>
      <c r="D326" s="401"/>
      <c r="E326" s="401"/>
      <c r="F326" s="401"/>
      <c r="G326" s="258"/>
      <c r="H326" s="258"/>
      <c r="I326" s="258"/>
      <c r="J326" s="258"/>
      <c r="K326" s="258"/>
      <c r="L326" s="258"/>
      <c r="M326" s="258"/>
      <c r="N326" s="258"/>
      <c r="O326" s="258"/>
      <c r="P326" s="258"/>
      <c r="Q326" s="20">
        <f t="shared" si="29"/>
        <v>0</v>
      </c>
      <c r="R326" s="425">
        <v>10000</v>
      </c>
      <c r="S326" s="11">
        <v>50000</v>
      </c>
      <c r="T326" s="74"/>
      <c r="U326" s="74"/>
      <c r="V326" s="74"/>
      <c r="W326" s="74"/>
    </row>
    <row r="327" spans="2:23" x14ac:dyDescent="0.25">
      <c r="B327" s="741" t="s">
        <v>275</v>
      </c>
      <c r="C327" s="742"/>
      <c r="D327" s="120"/>
      <c r="E327" s="120"/>
      <c r="F327" s="120"/>
      <c r="G327" s="120"/>
      <c r="H327" s="120"/>
      <c r="I327" s="120"/>
      <c r="J327" s="120"/>
      <c r="K327" s="120"/>
      <c r="L327" s="120"/>
      <c r="M327" s="120"/>
      <c r="N327" s="120"/>
      <c r="O327" s="120"/>
      <c r="P327" s="120"/>
      <c r="Q327" s="86">
        <f t="shared" si="29"/>
        <v>0</v>
      </c>
      <c r="R327" s="425">
        <v>10000</v>
      </c>
      <c r="S327" s="11">
        <v>50000</v>
      </c>
      <c r="T327" s="74"/>
      <c r="U327" s="74"/>
      <c r="V327" s="74"/>
      <c r="W327" s="74"/>
    </row>
    <row r="328" spans="2:23" x14ac:dyDescent="0.25">
      <c r="B328" s="741" t="s">
        <v>278</v>
      </c>
      <c r="C328" s="742"/>
      <c r="D328" s="401"/>
      <c r="E328" s="401"/>
      <c r="F328" s="401"/>
      <c r="G328" s="258"/>
      <c r="H328" s="258"/>
      <c r="I328" s="258"/>
      <c r="J328" s="258"/>
      <c r="K328" s="258"/>
      <c r="L328" s="258"/>
      <c r="M328" s="258"/>
      <c r="N328" s="258"/>
      <c r="O328" s="258"/>
      <c r="P328" s="258"/>
      <c r="Q328" s="20">
        <f t="shared" si="29"/>
        <v>0</v>
      </c>
      <c r="R328" s="425">
        <v>50000</v>
      </c>
      <c r="S328" s="11">
        <v>100000</v>
      </c>
      <c r="T328" s="74"/>
      <c r="U328" s="74"/>
      <c r="V328" s="74"/>
      <c r="W328" s="74"/>
    </row>
    <row r="329" spans="2:23" x14ac:dyDescent="0.25">
      <c r="B329" s="741" t="s">
        <v>275</v>
      </c>
      <c r="C329" s="742"/>
      <c r="D329" s="120"/>
      <c r="E329" s="120"/>
      <c r="F329" s="120"/>
      <c r="G329" s="120"/>
      <c r="H329" s="120"/>
      <c r="I329" s="120"/>
      <c r="J329" s="120"/>
      <c r="K329" s="120"/>
      <c r="L329" s="120"/>
      <c r="M329" s="120"/>
      <c r="N329" s="120"/>
      <c r="O329" s="120"/>
      <c r="P329" s="120"/>
      <c r="Q329" s="86">
        <f t="shared" si="29"/>
        <v>0</v>
      </c>
      <c r="R329" s="425">
        <v>50000</v>
      </c>
      <c r="S329" s="11">
        <v>100000</v>
      </c>
      <c r="T329" s="74"/>
      <c r="U329" s="74"/>
      <c r="V329" s="74"/>
      <c r="W329" s="74"/>
    </row>
    <row r="330" spans="2:23" x14ac:dyDescent="0.25">
      <c r="B330" s="741" t="s">
        <v>281</v>
      </c>
      <c r="C330" s="742"/>
      <c r="D330" s="401"/>
      <c r="E330" s="401"/>
      <c r="F330" s="401"/>
      <c r="G330" s="258"/>
      <c r="H330" s="258"/>
      <c r="I330" s="258"/>
      <c r="J330" s="258"/>
      <c r="K330" s="258"/>
      <c r="L330" s="258"/>
      <c r="M330" s="258"/>
      <c r="N330" s="258"/>
      <c r="O330" s="258"/>
      <c r="P330" s="258"/>
      <c r="Q330" s="20">
        <f t="shared" si="29"/>
        <v>0</v>
      </c>
      <c r="R330" s="425">
        <v>100000</v>
      </c>
      <c r="S330" s="11">
        <v>500000</v>
      </c>
      <c r="T330" s="74"/>
      <c r="U330" s="74"/>
      <c r="V330" s="74"/>
      <c r="W330" s="74"/>
    </row>
    <row r="331" spans="2:23" x14ac:dyDescent="0.25">
      <c r="B331" s="754" t="s">
        <v>275</v>
      </c>
      <c r="C331" s="755"/>
      <c r="D331" s="120"/>
      <c r="E331" s="120"/>
      <c r="F331" s="120"/>
      <c r="G331" s="120"/>
      <c r="H331" s="120"/>
      <c r="I331" s="120"/>
      <c r="J331" s="120"/>
      <c r="K331" s="120"/>
      <c r="L331" s="120"/>
      <c r="M331" s="120"/>
      <c r="N331" s="120"/>
      <c r="O331" s="120"/>
      <c r="P331" s="120"/>
      <c r="Q331" s="86">
        <f t="shared" si="29"/>
        <v>0</v>
      </c>
      <c r="R331" s="425">
        <v>100000</v>
      </c>
      <c r="S331" s="11">
        <v>500000</v>
      </c>
      <c r="T331" s="74"/>
      <c r="U331" s="74"/>
      <c r="V331" s="74"/>
      <c r="W331" s="74"/>
    </row>
    <row r="332" spans="2:23" x14ac:dyDescent="0.25">
      <c r="B332" s="732" t="s">
        <v>48</v>
      </c>
      <c r="C332" s="733"/>
      <c r="D332" s="5">
        <f t="shared" ref="D332:F333" si="30">SUM(D322,D324,D326,D328,D330)</f>
        <v>0</v>
      </c>
      <c r="E332" s="5">
        <f t="shared" si="30"/>
        <v>0</v>
      </c>
      <c r="F332" s="5">
        <f t="shared" si="30"/>
        <v>0</v>
      </c>
      <c r="G332" s="5">
        <f t="shared" ref="G332:P333" si="31">SUM(G322,G324,G326,G328,G330)</f>
        <v>0</v>
      </c>
      <c r="H332" s="5">
        <f t="shared" si="31"/>
        <v>0</v>
      </c>
      <c r="I332" s="5">
        <f t="shared" si="31"/>
        <v>0</v>
      </c>
      <c r="J332" s="5">
        <f t="shared" si="31"/>
        <v>0</v>
      </c>
      <c r="K332" s="5">
        <f t="shared" si="31"/>
        <v>0</v>
      </c>
      <c r="L332" s="5">
        <f t="shared" si="31"/>
        <v>0</v>
      </c>
      <c r="M332" s="5">
        <f t="shared" si="31"/>
        <v>0</v>
      </c>
      <c r="N332" s="5">
        <f t="shared" si="31"/>
        <v>0</v>
      </c>
      <c r="O332" s="5">
        <f t="shared" si="31"/>
        <v>0</v>
      </c>
      <c r="P332" s="5">
        <f t="shared" si="31"/>
        <v>0</v>
      </c>
      <c r="Q332" s="248">
        <f>SUM(D332:P332)</f>
        <v>0</v>
      </c>
      <c r="R332" s="266"/>
      <c r="S332" s="74"/>
      <c r="T332" s="74"/>
      <c r="U332" s="74"/>
      <c r="V332" s="74"/>
      <c r="W332" s="74"/>
    </row>
    <row r="333" spans="2:23" x14ac:dyDescent="0.25">
      <c r="B333" s="730" t="s">
        <v>282</v>
      </c>
      <c r="C333" s="731"/>
      <c r="D333" s="135">
        <f t="shared" si="30"/>
        <v>0</v>
      </c>
      <c r="E333" s="135">
        <f t="shared" si="30"/>
        <v>0</v>
      </c>
      <c r="F333" s="135">
        <f t="shared" si="30"/>
        <v>0</v>
      </c>
      <c r="G333" s="135">
        <f t="shared" si="31"/>
        <v>0</v>
      </c>
      <c r="H333" s="135">
        <f t="shared" si="31"/>
        <v>0</v>
      </c>
      <c r="I333" s="135">
        <f t="shared" si="31"/>
        <v>0</v>
      </c>
      <c r="J333" s="135">
        <f t="shared" si="31"/>
        <v>0</v>
      </c>
      <c r="K333" s="135">
        <f t="shared" si="31"/>
        <v>0</v>
      </c>
      <c r="L333" s="135">
        <f t="shared" si="31"/>
        <v>0</v>
      </c>
      <c r="M333" s="135">
        <f t="shared" si="31"/>
        <v>0</v>
      </c>
      <c r="N333" s="135">
        <f t="shared" si="31"/>
        <v>0</v>
      </c>
      <c r="O333" s="135">
        <f t="shared" si="31"/>
        <v>0</v>
      </c>
      <c r="P333" s="135">
        <f t="shared" si="31"/>
        <v>0</v>
      </c>
      <c r="Q333" s="123">
        <f>SUM(D333:P333)</f>
        <v>0</v>
      </c>
      <c r="R333" s="266"/>
      <c r="S333" s="74"/>
      <c r="T333" s="74"/>
      <c r="U333" s="74"/>
      <c r="V333" s="74"/>
      <c r="W333" s="74"/>
    </row>
    <row r="334" spans="2:23" x14ac:dyDescent="0.25">
      <c r="B334" s="752" t="s">
        <v>134</v>
      </c>
      <c r="C334" s="753"/>
      <c r="D334" s="271"/>
      <c r="E334" s="271"/>
      <c r="F334" s="271"/>
      <c r="G334" s="271"/>
      <c r="H334" s="271"/>
      <c r="I334" s="271"/>
      <c r="J334" s="271"/>
      <c r="K334" s="271"/>
      <c r="L334" s="271"/>
      <c r="M334" s="271"/>
      <c r="N334" s="271"/>
      <c r="O334" s="271"/>
      <c r="P334" s="272"/>
      <c r="Q334" s="273">
        <f>SUM(D334:P334)</f>
        <v>0</v>
      </c>
      <c r="R334" s="74"/>
      <c r="S334" s="74"/>
      <c r="T334" s="74"/>
      <c r="U334" s="74"/>
      <c r="V334" s="74"/>
      <c r="W334" s="74"/>
    </row>
    <row r="335" spans="2:23" x14ac:dyDescent="0.25">
      <c r="B335" s="92"/>
      <c r="C335" s="74"/>
      <c r="D335" s="74"/>
      <c r="E335" s="74"/>
      <c r="F335" s="74"/>
      <c r="G335" s="74"/>
      <c r="H335" s="74"/>
      <c r="I335" s="74"/>
      <c r="J335" s="74"/>
      <c r="K335" s="74"/>
      <c r="L335" s="74"/>
      <c r="M335" s="74"/>
      <c r="N335" s="74"/>
      <c r="O335" s="74"/>
      <c r="P335" s="74"/>
      <c r="Q335" s="74"/>
      <c r="R335" s="74"/>
      <c r="S335" s="74"/>
      <c r="T335" s="74"/>
      <c r="U335" s="74"/>
      <c r="V335" s="74"/>
      <c r="W335" s="74"/>
    </row>
    <row r="336" spans="2:23" x14ac:dyDescent="0.25">
      <c r="B336" s="92"/>
      <c r="C336" s="74"/>
      <c r="D336" s="74"/>
      <c r="E336" s="74"/>
      <c r="F336" s="74"/>
      <c r="G336" s="74"/>
      <c r="H336" s="74"/>
      <c r="I336" s="74"/>
      <c r="J336" s="74"/>
      <c r="K336" s="74"/>
      <c r="L336" s="74"/>
      <c r="M336" s="74"/>
      <c r="N336" s="74"/>
      <c r="O336" s="74"/>
      <c r="P336" s="74"/>
      <c r="Q336" s="74"/>
      <c r="R336" s="74"/>
      <c r="S336" s="74"/>
      <c r="T336" s="74"/>
      <c r="U336" s="74"/>
      <c r="V336" s="74"/>
      <c r="W336" s="74"/>
    </row>
    <row r="337" spans="2:23" x14ac:dyDescent="0.25">
      <c r="B337" s="92"/>
      <c r="C337" s="74"/>
      <c r="D337" s="74"/>
      <c r="E337" s="74"/>
      <c r="F337" s="74"/>
      <c r="G337" s="74"/>
      <c r="H337" s="74"/>
      <c r="I337" s="74"/>
      <c r="J337" s="74"/>
      <c r="K337" s="74"/>
      <c r="L337" s="74"/>
      <c r="M337" s="74"/>
      <c r="N337" s="74"/>
      <c r="O337" s="74"/>
      <c r="P337" s="74"/>
      <c r="Q337" s="74"/>
      <c r="R337" s="74"/>
      <c r="S337" s="74"/>
      <c r="T337" s="74"/>
      <c r="U337" s="74"/>
      <c r="V337" s="74"/>
      <c r="W337" s="74"/>
    </row>
    <row r="338" spans="2:23" x14ac:dyDescent="0.25">
      <c r="B338" s="92"/>
      <c r="C338" s="74"/>
      <c r="D338" s="74"/>
      <c r="E338" s="74"/>
      <c r="F338" s="74"/>
      <c r="G338" s="74"/>
      <c r="H338" s="74"/>
      <c r="I338" s="74"/>
      <c r="J338" s="74"/>
      <c r="K338" s="74"/>
      <c r="L338" s="74"/>
      <c r="M338" s="74"/>
      <c r="N338" s="74"/>
      <c r="O338" s="74"/>
      <c r="P338" s="74"/>
      <c r="Q338" s="74"/>
      <c r="R338" s="74"/>
      <c r="S338" s="74"/>
      <c r="T338" s="74"/>
      <c r="U338" s="74"/>
      <c r="V338" s="74"/>
      <c r="W338" s="74"/>
    </row>
    <row r="339" spans="2:23" x14ac:dyDescent="0.25">
      <c r="B339" s="92"/>
      <c r="C339" s="74"/>
      <c r="D339" s="74"/>
      <c r="E339" s="74"/>
      <c r="F339" s="74"/>
      <c r="G339" s="74"/>
      <c r="H339" s="74"/>
      <c r="I339" s="74"/>
      <c r="J339" s="74"/>
      <c r="K339" s="74"/>
      <c r="L339" s="74"/>
      <c r="M339" s="74"/>
      <c r="N339" s="74"/>
      <c r="O339" s="74"/>
      <c r="P339" s="74"/>
      <c r="Q339" s="74"/>
      <c r="R339" s="74"/>
      <c r="S339" s="74"/>
      <c r="T339" s="74"/>
      <c r="U339" s="74"/>
      <c r="V339" s="74"/>
      <c r="W339" s="74"/>
    </row>
    <row r="340" spans="2:23" x14ac:dyDescent="0.25">
      <c r="B340" s="92"/>
      <c r="C340" s="74"/>
      <c r="D340" s="74"/>
      <c r="E340" s="74"/>
      <c r="F340" s="74"/>
      <c r="G340" s="74"/>
      <c r="H340" s="74"/>
      <c r="I340" s="74"/>
      <c r="J340" s="74"/>
      <c r="K340" s="74"/>
      <c r="L340" s="74"/>
      <c r="M340" s="74"/>
      <c r="N340" s="74"/>
      <c r="O340" s="74"/>
      <c r="P340" s="74"/>
      <c r="Q340" s="74"/>
      <c r="R340" s="74"/>
      <c r="S340" s="74"/>
      <c r="T340" s="74"/>
      <c r="U340" s="74"/>
      <c r="V340" s="74"/>
      <c r="W340" s="74"/>
    </row>
    <row r="341" spans="2:23" x14ac:dyDescent="0.25">
      <c r="B341" s="92"/>
      <c r="C341" s="74"/>
      <c r="D341" s="74"/>
      <c r="E341" s="74"/>
      <c r="F341" s="74"/>
      <c r="G341" s="74"/>
      <c r="H341" s="74"/>
      <c r="I341" s="74"/>
      <c r="J341" s="74"/>
      <c r="K341" s="74"/>
      <c r="L341" s="74"/>
      <c r="M341" s="74"/>
      <c r="N341" s="74"/>
      <c r="O341" s="74"/>
      <c r="P341" s="74"/>
      <c r="Q341" s="74"/>
      <c r="R341" s="74"/>
      <c r="S341" s="74"/>
      <c r="T341" s="74"/>
      <c r="U341" s="74"/>
      <c r="V341" s="74"/>
      <c r="W341" s="74"/>
    </row>
    <row r="342" spans="2:23" x14ac:dyDescent="0.25">
      <c r="B342" s="92"/>
      <c r="C342" s="74"/>
      <c r="D342" s="74"/>
      <c r="E342" s="74"/>
      <c r="F342" s="74"/>
      <c r="G342" s="74"/>
      <c r="H342" s="74"/>
      <c r="I342" s="74"/>
      <c r="J342" s="74"/>
      <c r="K342" s="74"/>
      <c r="L342" s="74"/>
      <c r="M342" s="74"/>
      <c r="N342" s="74"/>
      <c r="O342" s="74"/>
      <c r="P342" s="74"/>
      <c r="Q342" s="74"/>
      <c r="R342" s="74"/>
      <c r="S342" s="74"/>
      <c r="T342" s="74"/>
      <c r="U342" s="74"/>
      <c r="V342" s="74"/>
      <c r="W342" s="74"/>
    </row>
    <row r="343" spans="2:23" x14ac:dyDescent="0.25">
      <c r="B343" s="92"/>
      <c r="C343" s="74"/>
      <c r="D343" s="74"/>
      <c r="E343" s="74"/>
      <c r="F343" s="74"/>
      <c r="G343" s="74"/>
      <c r="H343" s="74"/>
      <c r="I343" s="74"/>
      <c r="J343" s="74"/>
      <c r="K343" s="74"/>
      <c r="L343" s="74"/>
      <c r="M343" s="74"/>
      <c r="N343" s="74"/>
      <c r="O343" s="74"/>
      <c r="P343" s="74"/>
      <c r="Q343" s="74"/>
      <c r="R343" s="74"/>
      <c r="S343" s="74"/>
      <c r="T343" s="74"/>
      <c r="U343" s="74"/>
      <c r="V343" s="74"/>
      <c r="W343" s="74"/>
    </row>
    <row r="344" spans="2:23" x14ac:dyDescent="0.25">
      <c r="B344" s="92"/>
      <c r="C344" s="74"/>
      <c r="D344" s="74"/>
      <c r="E344" s="74"/>
      <c r="F344" s="74"/>
      <c r="G344" s="74"/>
      <c r="H344" s="74"/>
      <c r="I344" s="74"/>
      <c r="J344" s="74"/>
      <c r="K344" s="74"/>
      <c r="L344" s="74"/>
      <c r="M344" s="74"/>
      <c r="N344" s="74"/>
      <c r="O344" s="74"/>
      <c r="P344" s="74"/>
      <c r="Q344" s="74"/>
      <c r="R344" s="74"/>
      <c r="S344" s="74"/>
      <c r="T344" s="74"/>
      <c r="U344" s="74"/>
      <c r="V344" s="74"/>
      <c r="W344" s="74"/>
    </row>
    <row r="345" spans="2:23" ht="37.5" customHeight="1" x14ac:dyDescent="0.25">
      <c r="B345" s="92"/>
      <c r="C345" s="74"/>
      <c r="D345" s="74"/>
      <c r="E345" s="74"/>
      <c r="F345" s="74"/>
      <c r="G345" s="74"/>
      <c r="H345" s="74"/>
      <c r="I345" s="74"/>
      <c r="J345" s="74"/>
      <c r="K345" s="74"/>
      <c r="L345" s="74"/>
      <c r="M345" s="74"/>
      <c r="N345" s="74"/>
      <c r="O345" s="74"/>
      <c r="P345" s="74"/>
      <c r="Q345" s="74"/>
      <c r="R345" s="74"/>
      <c r="S345" s="74"/>
      <c r="T345" s="74"/>
      <c r="U345" s="74"/>
      <c r="V345" s="74"/>
      <c r="W345" s="74"/>
    </row>
    <row r="346" spans="2:23" ht="10.5" customHeight="1" x14ac:dyDescent="0.25">
      <c r="B346" s="92"/>
      <c r="C346" s="74"/>
      <c r="D346" s="74"/>
      <c r="E346" s="74"/>
      <c r="F346" s="74"/>
      <c r="G346" s="74"/>
      <c r="H346" s="74"/>
      <c r="I346" s="74"/>
      <c r="J346" s="74"/>
      <c r="K346" s="74"/>
      <c r="L346" s="74"/>
      <c r="M346" s="74"/>
      <c r="N346" s="74"/>
      <c r="O346" s="74"/>
      <c r="P346" s="74"/>
      <c r="Q346" s="74"/>
      <c r="R346" s="74"/>
      <c r="S346" s="74"/>
      <c r="T346" s="74"/>
      <c r="U346" s="74"/>
      <c r="V346" s="74"/>
      <c r="W346" s="74"/>
    </row>
    <row r="347" spans="2:23" x14ac:dyDescent="0.25">
      <c r="B347" s="92"/>
      <c r="C347" s="74"/>
      <c r="D347" s="74"/>
      <c r="E347" s="74"/>
      <c r="F347" s="74"/>
      <c r="G347" s="74"/>
      <c r="H347" s="74"/>
      <c r="I347" s="74"/>
      <c r="J347" s="74"/>
      <c r="K347" s="74"/>
      <c r="L347" s="74"/>
      <c r="M347" s="74"/>
      <c r="N347" s="74"/>
      <c r="O347" s="74"/>
      <c r="P347" s="74"/>
      <c r="Q347" s="74"/>
      <c r="R347" s="74"/>
      <c r="S347" s="74"/>
      <c r="T347" s="74"/>
      <c r="U347" s="74"/>
      <c r="V347" s="74"/>
      <c r="W347" s="74"/>
    </row>
    <row r="348" spans="2:23" x14ac:dyDescent="0.25">
      <c r="B348" s="92"/>
      <c r="C348" s="74"/>
      <c r="D348" s="74"/>
      <c r="E348" s="74"/>
      <c r="F348" s="74"/>
      <c r="G348" s="74"/>
      <c r="H348" s="74"/>
      <c r="I348" s="74"/>
      <c r="J348" s="74"/>
      <c r="K348" s="74"/>
      <c r="L348" s="74"/>
      <c r="M348" s="74"/>
      <c r="N348" s="74"/>
      <c r="O348" s="74"/>
      <c r="P348" s="74"/>
      <c r="Q348" s="74"/>
      <c r="R348" s="74"/>
      <c r="S348" s="74"/>
      <c r="T348" s="74"/>
      <c r="U348" s="74"/>
      <c r="V348" s="74"/>
      <c r="W348" s="74"/>
    </row>
    <row r="349" spans="2:23" x14ac:dyDescent="0.25">
      <c r="B349" s="92"/>
      <c r="C349" s="74"/>
      <c r="D349" s="74"/>
      <c r="E349" s="74"/>
      <c r="F349" s="74"/>
      <c r="G349" s="74"/>
      <c r="H349" s="74"/>
      <c r="I349" s="74"/>
      <c r="J349" s="74"/>
      <c r="K349" s="74"/>
      <c r="L349" s="74"/>
      <c r="M349" s="74"/>
      <c r="N349" s="74"/>
      <c r="O349" s="74"/>
      <c r="P349" s="74"/>
      <c r="Q349" s="74"/>
      <c r="R349" s="74"/>
      <c r="S349" s="74"/>
      <c r="T349" s="74"/>
      <c r="U349" s="74"/>
      <c r="V349" s="74"/>
      <c r="W349" s="74"/>
    </row>
    <row r="350" spans="2:23" x14ac:dyDescent="0.25">
      <c r="B350" s="92"/>
      <c r="C350" s="74"/>
      <c r="D350" s="74"/>
      <c r="E350" s="74"/>
      <c r="F350" s="74"/>
      <c r="G350" s="74"/>
      <c r="H350" s="74"/>
      <c r="I350" s="74"/>
      <c r="J350" s="74"/>
      <c r="K350" s="74"/>
      <c r="L350" s="74"/>
      <c r="M350" s="74"/>
      <c r="N350" s="74"/>
      <c r="O350" s="74"/>
      <c r="P350" s="74"/>
      <c r="Q350" s="74"/>
      <c r="R350" s="74"/>
      <c r="S350" s="74"/>
      <c r="T350" s="74"/>
      <c r="U350" s="74"/>
      <c r="V350" s="74"/>
      <c r="W350" s="74"/>
    </row>
    <row r="351" spans="2:23" x14ac:dyDescent="0.25">
      <c r="B351" s="92"/>
      <c r="C351" s="74"/>
      <c r="D351" s="74"/>
      <c r="E351" s="74"/>
      <c r="F351" s="74"/>
      <c r="G351" s="74"/>
      <c r="H351" s="74"/>
      <c r="I351" s="74"/>
      <c r="J351" s="74"/>
      <c r="K351" s="74"/>
      <c r="L351" s="74"/>
      <c r="M351" s="74"/>
      <c r="N351" s="74"/>
      <c r="O351" s="74"/>
      <c r="P351" s="74"/>
      <c r="Q351" s="74"/>
      <c r="R351" s="74"/>
      <c r="S351" s="74"/>
      <c r="T351" s="74"/>
      <c r="U351" s="74"/>
      <c r="V351" s="74"/>
      <c r="W351" s="74"/>
    </row>
    <row r="352" spans="2:23" x14ac:dyDescent="0.25">
      <c r="B352" s="92"/>
      <c r="C352" s="74"/>
      <c r="D352" s="74"/>
      <c r="E352" s="74"/>
      <c r="F352" s="74"/>
      <c r="G352" s="74"/>
      <c r="H352" s="74"/>
      <c r="I352" s="74"/>
      <c r="J352" s="74"/>
      <c r="K352" s="74"/>
      <c r="L352" s="74"/>
      <c r="M352" s="74"/>
      <c r="N352" s="74"/>
      <c r="O352" s="74"/>
      <c r="P352" s="74"/>
      <c r="Q352" s="74"/>
      <c r="R352" s="74"/>
      <c r="S352" s="74"/>
      <c r="T352" s="74"/>
      <c r="U352" s="74"/>
      <c r="V352" s="74"/>
      <c r="W352" s="74"/>
    </row>
    <row r="353" spans="2:23" x14ac:dyDescent="0.25">
      <c r="B353" s="758" t="s">
        <v>332</v>
      </c>
      <c r="C353" s="759"/>
      <c r="D353" s="759"/>
      <c r="E353" s="759"/>
      <c r="F353" s="759"/>
      <c r="G353" s="759"/>
      <c r="H353" s="759"/>
      <c r="I353" s="759"/>
      <c r="J353" s="759"/>
      <c r="K353" s="759"/>
      <c r="L353" s="759"/>
      <c r="M353" s="759"/>
      <c r="N353" s="759"/>
      <c r="O353" s="759"/>
      <c r="P353" s="759"/>
      <c r="Q353" s="759"/>
      <c r="R353" s="759"/>
      <c r="S353" s="759"/>
      <c r="T353" s="759"/>
      <c r="U353" s="759"/>
      <c r="V353" s="759"/>
      <c r="W353" s="759"/>
    </row>
    <row r="354" spans="2:23" x14ac:dyDescent="0.25">
      <c r="B354" s="265"/>
      <c r="C354" s="266"/>
      <c r="D354" s="8">
        <v>39083</v>
      </c>
      <c r="E354" s="8">
        <v>39448</v>
      </c>
      <c r="F354" s="8">
        <v>39814</v>
      </c>
      <c r="G354" s="8">
        <v>40179</v>
      </c>
      <c r="H354" s="8">
        <v>40544</v>
      </c>
      <c r="I354" s="8">
        <v>40909</v>
      </c>
      <c r="J354" s="8">
        <v>41275</v>
      </c>
      <c r="K354" s="8">
        <v>41640</v>
      </c>
      <c r="L354" s="8">
        <v>42005</v>
      </c>
      <c r="M354" s="8">
        <v>42370</v>
      </c>
      <c r="N354" s="8">
        <v>42736</v>
      </c>
      <c r="O354" s="8">
        <v>43101</v>
      </c>
      <c r="P354" s="8">
        <v>43282</v>
      </c>
      <c r="Q354" s="266"/>
      <c r="R354" s="74"/>
      <c r="S354" s="74"/>
      <c r="T354" s="74"/>
      <c r="U354" s="74"/>
      <c r="V354" s="74"/>
      <c r="W354" s="74"/>
    </row>
    <row r="355" spans="2:23" x14ac:dyDescent="0.25">
      <c r="B355" s="267"/>
      <c r="C355" s="268"/>
      <c r="D355" s="8">
        <v>39447</v>
      </c>
      <c r="E355" s="8">
        <v>39813</v>
      </c>
      <c r="F355" s="8">
        <v>40178</v>
      </c>
      <c r="G355" s="8">
        <v>40543</v>
      </c>
      <c r="H355" s="8">
        <v>40908</v>
      </c>
      <c r="I355" s="8">
        <v>41274</v>
      </c>
      <c r="J355" s="8">
        <v>41639</v>
      </c>
      <c r="K355" s="8">
        <v>42004</v>
      </c>
      <c r="L355" s="8">
        <v>42369</v>
      </c>
      <c r="M355" s="8">
        <v>42735</v>
      </c>
      <c r="N355" s="8">
        <v>43100</v>
      </c>
      <c r="O355" s="8">
        <v>43281</v>
      </c>
      <c r="P355" s="8">
        <v>43556</v>
      </c>
      <c r="Q355" s="266"/>
      <c r="R355" s="74"/>
      <c r="S355" s="74"/>
      <c r="T355" s="74"/>
      <c r="U355" s="74"/>
      <c r="V355" s="74"/>
      <c r="W355" s="74"/>
    </row>
    <row r="356" spans="2:23" ht="60" x14ac:dyDescent="0.25">
      <c r="B356" s="746" t="s">
        <v>15</v>
      </c>
      <c r="C356" s="747"/>
      <c r="D356" s="403">
        <v>2007</v>
      </c>
      <c r="E356" s="403">
        <v>2008</v>
      </c>
      <c r="F356" s="403">
        <v>2009</v>
      </c>
      <c r="G356" s="119">
        <v>2010</v>
      </c>
      <c r="H356" s="119">
        <v>2011</v>
      </c>
      <c r="I356" s="119">
        <v>2012</v>
      </c>
      <c r="J356" s="119">
        <v>2013</v>
      </c>
      <c r="K356" s="119">
        <v>2014</v>
      </c>
      <c r="L356" s="119">
        <v>2015</v>
      </c>
      <c r="M356" s="119">
        <v>2016</v>
      </c>
      <c r="N356" s="119">
        <v>2017</v>
      </c>
      <c r="O356" s="106" t="s">
        <v>133</v>
      </c>
      <c r="P356" s="114" t="s">
        <v>287</v>
      </c>
      <c r="Q356" s="107" t="s">
        <v>49</v>
      </c>
      <c r="R356" s="266"/>
      <c r="S356" s="74"/>
      <c r="T356" s="74"/>
      <c r="U356" s="74"/>
      <c r="V356" s="74"/>
      <c r="W356" s="74"/>
    </row>
    <row r="357" spans="2:23" x14ac:dyDescent="0.25">
      <c r="B357" s="739" t="s">
        <v>276</v>
      </c>
      <c r="C357" s="740"/>
      <c r="D357" s="401"/>
      <c r="E357" s="401"/>
      <c r="F357" s="401"/>
      <c r="G357" s="258"/>
      <c r="H357" s="258"/>
      <c r="I357" s="258"/>
      <c r="J357" s="258"/>
      <c r="K357" s="258"/>
      <c r="L357" s="258"/>
      <c r="M357" s="258"/>
      <c r="N357" s="258"/>
      <c r="O357" s="258"/>
      <c r="P357" s="258"/>
      <c r="Q357" s="20">
        <f>SUM(D357:P357)</f>
        <v>0</v>
      </c>
      <c r="R357" s="425">
        <v>0</v>
      </c>
      <c r="S357" s="11">
        <v>1000</v>
      </c>
      <c r="T357" s="74"/>
      <c r="U357" s="74"/>
      <c r="V357" s="74"/>
      <c r="W357" s="74"/>
    </row>
    <row r="358" spans="2:23" x14ac:dyDescent="0.25">
      <c r="B358" s="741" t="s">
        <v>275</v>
      </c>
      <c r="C358" s="742"/>
      <c r="D358" s="120"/>
      <c r="E358" s="120"/>
      <c r="F358" s="120"/>
      <c r="G358" s="120"/>
      <c r="H358" s="120"/>
      <c r="I358" s="120"/>
      <c r="J358" s="120"/>
      <c r="K358" s="120"/>
      <c r="L358" s="120"/>
      <c r="M358" s="120"/>
      <c r="N358" s="120"/>
      <c r="O358" s="120"/>
      <c r="P358" s="120"/>
      <c r="Q358" s="86">
        <f>SUM(D358:P358)</f>
        <v>0</v>
      </c>
      <c r="R358" s="425">
        <v>0</v>
      </c>
      <c r="S358" s="11">
        <v>1000</v>
      </c>
      <c r="T358" s="74"/>
      <c r="U358" s="74"/>
      <c r="V358" s="74"/>
      <c r="W358" s="74"/>
    </row>
    <row r="359" spans="2:23" x14ac:dyDescent="0.25">
      <c r="B359" s="741" t="s">
        <v>140</v>
      </c>
      <c r="C359" s="742"/>
      <c r="D359" s="401"/>
      <c r="E359" s="401"/>
      <c r="F359" s="401"/>
      <c r="G359" s="258"/>
      <c r="H359" s="258"/>
      <c r="I359" s="258"/>
      <c r="J359" s="258"/>
      <c r="K359" s="258"/>
      <c r="L359" s="258"/>
      <c r="M359" s="258"/>
      <c r="N359" s="258"/>
      <c r="O359" s="258"/>
      <c r="P359" s="258"/>
      <c r="Q359" s="20">
        <f t="shared" ref="Q359:Q366" si="32">SUM(D359:P359)</f>
        <v>0</v>
      </c>
      <c r="R359" s="425">
        <v>1000</v>
      </c>
      <c r="S359" s="11">
        <v>10000</v>
      </c>
      <c r="T359" s="74"/>
      <c r="U359" s="74"/>
      <c r="V359" s="74"/>
      <c r="W359" s="74"/>
    </row>
    <row r="360" spans="2:23" x14ac:dyDescent="0.25">
      <c r="B360" s="741" t="s">
        <v>275</v>
      </c>
      <c r="C360" s="742"/>
      <c r="D360" s="120"/>
      <c r="E360" s="120"/>
      <c r="F360" s="120"/>
      <c r="G360" s="120"/>
      <c r="H360" s="120"/>
      <c r="I360" s="120"/>
      <c r="J360" s="120"/>
      <c r="K360" s="120"/>
      <c r="L360" s="120"/>
      <c r="M360" s="120"/>
      <c r="N360" s="120"/>
      <c r="O360" s="120"/>
      <c r="P360" s="120"/>
      <c r="Q360" s="86">
        <f t="shared" si="32"/>
        <v>0</v>
      </c>
      <c r="R360" s="425">
        <v>1000</v>
      </c>
      <c r="S360" s="11">
        <v>10000</v>
      </c>
      <c r="T360" s="74"/>
      <c r="U360" s="74"/>
      <c r="V360" s="74"/>
      <c r="W360" s="74"/>
    </row>
    <row r="361" spans="2:23" x14ac:dyDescent="0.25">
      <c r="B361" s="741" t="s">
        <v>322</v>
      </c>
      <c r="C361" s="742"/>
      <c r="D361" s="401"/>
      <c r="E361" s="401"/>
      <c r="F361" s="401"/>
      <c r="G361" s="258"/>
      <c r="H361" s="258"/>
      <c r="I361" s="258"/>
      <c r="J361" s="258"/>
      <c r="K361" s="258"/>
      <c r="L361" s="258"/>
      <c r="M361" s="258"/>
      <c r="N361" s="258"/>
      <c r="O361" s="258"/>
      <c r="P361" s="258"/>
      <c r="Q361" s="20">
        <f t="shared" si="32"/>
        <v>0</v>
      </c>
      <c r="R361" s="425">
        <v>10000</v>
      </c>
      <c r="S361" s="11">
        <v>50000</v>
      </c>
      <c r="T361" s="74"/>
      <c r="U361" s="74"/>
      <c r="V361" s="74"/>
      <c r="W361" s="74"/>
    </row>
    <row r="362" spans="2:23" x14ac:dyDescent="0.25">
      <c r="B362" s="741" t="s">
        <v>275</v>
      </c>
      <c r="C362" s="742"/>
      <c r="D362" s="120"/>
      <c r="E362" s="120"/>
      <c r="F362" s="120"/>
      <c r="G362" s="120"/>
      <c r="H362" s="120"/>
      <c r="I362" s="120"/>
      <c r="J362" s="120"/>
      <c r="K362" s="120"/>
      <c r="L362" s="120"/>
      <c r="M362" s="120"/>
      <c r="N362" s="120"/>
      <c r="O362" s="120"/>
      <c r="P362" s="120"/>
      <c r="Q362" s="86">
        <f t="shared" si="32"/>
        <v>0</v>
      </c>
      <c r="R362" s="425">
        <v>10000</v>
      </c>
      <c r="S362" s="11">
        <v>50000</v>
      </c>
      <c r="T362" s="74"/>
      <c r="U362" s="74"/>
      <c r="V362" s="74"/>
      <c r="W362" s="74"/>
    </row>
    <row r="363" spans="2:23" x14ac:dyDescent="0.25">
      <c r="B363" s="741" t="s">
        <v>278</v>
      </c>
      <c r="C363" s="742"/>
      <c r="D363" s="401"/>
      <c r="E363" s="401"/>
      <c r="F363" s="401"/>
      <c r="G363" s="258"/>
      <c r="H363" s="258"/>
      <c r="I363" s="258"/>
      <c r="J363" s="258"/>
      <c r="K363" s="258"/>
      <c r="L363" s="258"/>
      <c r="M363" s="258"/>
      <c r="N363" s="258"/>
      <c r="O363" s="258"/>
      <c r="P363" s="258"/>
      <c r="Q363" s="20">
        <f t="shared" si="32"/>
        <v>0</v>
      </c>
      <c r="R363" s="425">
        <v>50000</v>
      </c>
      <c r="S363" s="11">
        <v>100000</v>
      </c>
      <c r="T363" s="74"/>
      <c r="U363" s="74"/>
      <c r="V363" s="74"/>
      <c r="W363" s="74"/>
    </row>
    <row r="364" spans="2:23" x14ac:dyDescent="0.25">
      <c r="B364" s="741" t="s">
        <v>275</v>
      </c>
      <c r="C364" s="742"/>
      <c r="D364" s="120"/>
      <c r="E364" s="120"/>
      <c r="F364" s="120"/>
      <c r="G364" s="120"/>
      <c r="H364" s="120"/>
      <c r="I364" s="120"/>
      <c r="J364" s="120"/>
      <c r="K364" s="120"/>
      <c r="L364" s="120"/>
      <c r="M364" s="120"/>
      <c r="N364" s="120"/>
      <c r="O364" s="120"/>
      <c r="P364" s="120"/>
      <c r="Q364" s="86">
        <f t="shared" si="32"/>
        <v>0</v>
      </c>
      <c r="R364" s="425">
        <v>50000</v>
      </c>
      <c r="S364" s="11">
        <v>100000</v>
      </c>
      <c r="T364" s="74"/>
      <c r="U364" s="74"/>
      <c r="V364" s="74"/>
      <c r="W364" s="74"/>
    </row>
    <row r="365" spans="2:23" x14ac:dyDescent="0.25">
      <c r="B365" s="741" t="s">
        <v>281</v>
      </c>
      <c r="C365" s="742"/>
      <c r="D365" s="401"/>
      <c r="E365" s="401"/>
      <c r="F365" s="401"/>
      <c r="G365" s="258"/>
      <c r="H365" s="258"/>
      <c r="I365" s="258"/>
      <c r="J365" s="258"/>
      <c r="K365" s="258"/>
      <c r="L365" s="258"/>
      <c r="M365" s="258"/>
      <c r="N365" s="258"/>
      <c r="O365" s="258"/>
      <c r="P365" s="258"/>
      <c r="Q365" s="20">
        <f t="shared" si="32"/>
        <v>0</v>
      </c>
      <c r="R365" s="425">
        <v>100000</v>
      </c>
      <c r="S365" s="11">
        <v>500000</v>
      </c>
      <c r="T365" s="74"/>
      <c r="U365" s="74"/>
      <c r="V365" s="74"/>
      <c r="W365" s="74"/>
    </row>
    <row r="366" spans="2:23" x14ac:dyDescent="0.25">
      <c r="B366" s="754" t="s">
        <v>275</v>
      </c>
      <c r="C366" s="755"/>
      <c r="D366" s="120"/>
      <c r="E366" s="120"/>
      <c r="F366" s="120"/>
      <c r="G366" s="120"/>
      <c r="H366" s="120"/>
      <c r="I366" s="120"/>
      <c r="J366" s="120"/>
      <c r="K366" s="120"/>
      <c r="L366" s="120"/>
      <c r="M366" s="120"/>
      <c r="N366" s="120"/>
      <c r="O366" s="120"/>
      <c r="P366" s="120"/>
      <c r="Q366" s="86">
        <f t="shared" si="32"/>
        <v>0</v>
      </c>
      <c r="R366" s="425">
        <v>100000</v>
      </c>
      <c r="S366" s="11">
        <v>500000</v>
      </c>
      <c r="T366" s="74"/>
      <c r="U366" s="74"/>
      <c r="V366" s="74"/>
      <c r="W366" s="74"/>
    </row>
    <row r="367" spans="2:23" x14ac:dyDescent="0.25">
      <c r="B367" s="732" t="s">
        <v>48</v>
      </c>
      <c r="C367" s="733"/>
      <c r="D367" s="5">
        <f t="shared" ref="D367:F368" si="33">SUM(D357,D359,D361,D363,D365)</f>
        <v>0</v>
      </c>
      <c r="E367" s="5">
        <f t="shared" si="33"/>
        <v>0</v>
      </c>
      <c r="F367" s="5">
        <f t="shared" si="33"/>
        <v>0</v>
      </c>
      <c r="G367" s="5">
        <f t="shared" ref="G367:P368" si="34">SUM(G357,G359,G361,G363,G365)</f>
        <v>0</v>
      </c>
      <c r="H367" s="5">
        <f t="shared" si="34"/>
        <v>0</v>
      </c>
      <c r="I367" s="5">
        <f t="shared" si="34"/>
        <v>0</v>
      </c>
      <c r="J367" s="5">
        <f t="shared" si="34"/>
        <v>0</v>
      </c>
      <c r="K367" s="5">
        <f t="shared" si="34"/>
        <v>0</v>
      </c>
      <c r="L367" s="5">
        <f t="shared" si="34"/>
        <v>0</v>
      </c>
      <c r="M367" s="5">
        <f t="shared" si="34"/>
        <v>0</v>
      </c>
      <c r="N367" s="5">
        <f t="shared" si="34"/>
        <v>0</v>
      </c>
      <c r="O367" s="5">
        <f t="shared" si="34"/>
        <v>0</v>
      </c>
      <c r="P367" s="5">
        <f t="shared" si="34"/>
        <v>0</v>
      </c>
      <c r="Q367" s="248">
        <f>SUM(D367:P367)</f>
        <v>0</v>
      </c>
      <c r="R367" s="266"/>
      <c r="S367" s="74"/>
      <c r="T367" s="74"/>
      <c r="U367" s="74"/>
      <c r="V367" s="74"/>
      <c r="W367" s="74"/>
    </row>
    <row r="368" spans="2:23" x14ac:dyDescent="0.25">
      <c r="B368" s="730" t="s">
        <v>282</v>
      </c>
      <c r="C368" s="731"/>
      <c r="D368" s="135">
        <f t="shared" si="33"/>
        <v>0</v>
      </c>
      <c r="E368" s="135">
        <f t="shared" si="33"/>
        <v>0</v>
      </c>
      <c r="F368" s="135">
        <f t="shared" si="33"/>
        <v>0</v>
      </c>
      <c r="G368" s="135">
        <f t="shared" si="34"/>
        <v>0</v>
      </c>
      <c r="H368" s="135">
        <f t="shared" si="34"/>
        <v>0</v>
      </c>
      <c r="I368" s="135">
        <f t="shared" si="34"/>
        <v>0</v>
      </c>
      <c r="J368" s="135">
        <f t="shared" si="34"/>
        <v>0</v>
      </c>
      <c r="K368" s="135">
        <f t="shared" si="34"/>
        <v>0</v>
      </c>
      <c r="L368" s="135">
        <f t="shared" si="34"/>
        <v>0</v>
      </c>
      <c r="M368" s="135">
        <f t="shared" si="34"/>
        <v>0</v>
      </c>
      <c r="N368" s="135">
        <f t="shared" si="34"/>
        <v>0</v>
      </c>
      <c r="O368" s="135">
        <f t="shared" si="34"/>
        <v>0</v>
      </c>
      <c r="P368" s="135">
        <f t="shared" si="34"/>
        <v>0</v>
      </c>
      <c r="Q368" s="123">
        <f>SUM(D368:P368)</f>
        <v>0</v>
      </c>
      <c r="R368" s="266"/>
      <c r="S368" s="74"/>
      <c r="T368" s="74"/>
      <c r="U368" s="74"/>
      <c r="V368" s="74"/>
      <c r="W368" s="74"/>
    </row>
    <row r="369" spans="2:23" x14ac:dyDescent="0.25">
      <c r="B369" s="752" t="s">
        <v>134</v>
      </c>
      <c r="C369" s="753"/>
      <c r="D369" s="271"/>
      <c r="E369" s="271"/>
      <c r="F369" s="271"/>
      <c r="G369" s="271"/>
      <c r="H369" s="271"/>
      <c r="I369" s="271"/>
      <c r="J369" s="271"/>
      <c r="K369" s="271"/>
      <c r="L369" s="271"/>
      <c r="M369" s="271"/>
      <c r="N369" s="271"/>
      <c r="O369" s="271"/>
      <c r="P369" s="272"/>
      <c r="Q369" s="273">
        <f>SUM(D369:P369)</f>
        <v>0</v>
      </c>
      <c r="R369" s="74"/>
      <c r="S369" s="74"/>
      <c r="T369" s="74"/>
      <c r="U369" s="74"/>
      <c r="V369" s="74"/>
      <c r="W369" s="74"/>
    </row>
    <row r="370" spans="2:23" x14ac:dyDescent="0.25">
      <c r="B370" s="92"/>
      <c r="C370" s="74"/>
      <c r="D370" s="74"/>
      <c r="E370" s="74"/>
      <c r="F370" s="74"/>
      <c r="G370" s="74"/>
      <c r="H370" s="74"/>
      <c r="I370" s="74"/>
      <c r="J370" s="74"/>
      <c r="K370" s="74"/>
      <c r="L370" s="74"/>
      <c r="M370" s="74"/>
      <c r="N370" s="74"/>
      <c r="O370" s="74"/>
      <c r="P370" s="74"/>
      <c r="Q370" s="74"/>
      <c r="R370" s="74"/>
      <c r="S370" s="74"/>
      <c r="T370" s="74"/>
      <c r="U370" s="74"/>
      <c r="V370" s="74"/>
      <c r="W370" s="74"/>
    </row>
    <row r="371" spans="2:23" x14ac:dyDescent="0.25">
      <c r="B371" s="92"/>
      <c r="C371" s="74"/>
      <c r="D371" s="74"/>
      <c r="E371" s="74"/>
      <c r="F371" s="74"/>
      <c r="G371" s="74"/>
      <c r="H371" s="74"/>
      <c r="I371" s="74"/>
      <c r="J371" s="74"/>
      <c r="K371" s="74"/>
      <c r="L371" s="74"/>
      <c r="M371" s="74"/>
      <c r="N371" s="74"/>
      <c r="O371" s="74"/>
      <c r="P371" s="74"/>
      <c r="Q371" s="74"/>
      <c r="R371" s="74"/>
      <c r="S371" s="74"/>
      <c r="T371" s="74"/>
      <c r="U371" s="74"/>
      <c r="V371" s="74"/>
      <c r="W371" s="74"/>
    </row>
    <row r="372" spans="2:23" x14ac:dyDescent="0.25">
      <c r="B372" s="92"/>
      <c r="C372" s="74"/>
      <c r="D372" s="74"/>
      <c r="E372" s="74"/>
      <c r="F372" s="74"/>
      <c r="G372" s="74"/>
      <c r="H372" s="74"/>
      <c r="I372" s="74"/>
      <c r="J372" s="74"/>
      <c r="K372" s="74"/>
      <c r="L372" s="74"/>
      <c r="M372" s="74"/>
      <c r="N372" s="74"/>
      <c r="O372" s="74"/>
      <c r="P372" s="74"/>
      <c r="Q372" s="74"/>
      <c r="R372" s="74"/>
      <c r="S372" s="74"/>
      <c r="T372" s="74"/>
      <c r="U372" s="74"/>
      <c r="V372" s="74"/>
      <c r="W372" s="74"/>
    </row>
    <row r="373" spans="2:23" x14ac:dyDescent="0.25">
      <c r="B373" s="92"/>
      <c r="C373" s="74"/>
      <c r="D373" s="74"/>
      <c r="E373" s="74"/>
      <c r="F373" s="74"/>
      <c r="G373" s="74"/>
      <c r="H373" s="74"/>
      <c r="I373" s="74"/>
      <c r="J373" s="74"/>
      <c r="K373" s="74"/>
      <c r="L373" s="74"/>
      <c r="M373" s="74"/>
      <c r="N373" s="74"/>
      <c r="O373" s="74"/>
      <c r="P373" s="74"/>
      <c r="Q373" s="74"/>
      <c r="R373" s="74"/>
      <c r="S373" s="74"/>
      <c r="T373" s="74"/>
      <c r="U373" s="74"/>
      <c r="V373" s="74"/>
      <c r="W373" s="74"/>
    </row>
    <row r="374" spans="2:23" x14ac:dyDescent="0.25">
      <c r="B374" s="92"/>
      <c r="C374" s="74"/>
      <c r="D374" s="74"/>
      <c r="E374" s="74"/>
      <c r="F374" s="74"/>
      <c r="G374" s="74"/>
      <c r="H374" s="74"/>
      <c r="I374" s="74"/>
      <c r="J374" s="74"/>
      <c r="K374" s="74"/>
      <c r="L374" s="74"/>
      <c r="M374" s="74"/>
      <c r="N374" s="74"/>
      <c r="O374" s="74"/>
      <c r="P374" s="74"/>
      <c r="Q374" s="74"/>
      <c r="R374" s="74"/>
      <c r="S374" s="74"/>
      <c r="T374" s="74"/>
      <c r="U374" s="74"/>
      <c r="V374" s="74"/>
      <c r="W374" s="74"/>
    </row>
    <row r="375" spans="2:23" x14ac:dyDescent="0.25">
      <c r="B375" s="92"/>
      <c r="C375" s="74"/>
      <c r="D375" s="74"/>
      <c r="E375" s="74"/>
      <c r="F375" s="74"/>
      <c r="G375" s="74"/>
      <c r="H375" s="74"/>
      <c r="I375" s="74"/>
      <c r="J375" s="74"/>
      <c r="K375" s="74"/>
      <c r="L375" s="74"/>
      <c r="M375" s="74"/>
      <c r="N375" s="74"/>
      <c r="O375" s="74"/>
      <c r="P375" s="74"/>
      <c r="Q375" s="74"/>
      <c r="R375" s="74"/>
      <c r="S375" s="74"/>
      <c r="T375" s="74"/>
      <c r="U375" s="74"/>
      <c r="V375" s="74"/>
      <c r="W375" s="74"/>
    </row>
    <row r="376" spans="2:23" x14ac:dyDescent="0.25">
      <c r="B376" s="92"/>
      <c r="C376" s="74"/>
      <c r="D376" s="74"/>
      <c r="E376" s="74"/>
      <c r="F376" s="74"/>
      <c r="G376" s="74"/>
      <c r="H376" s="74"/>
      <c r="I376" s="74"/>
      <c r="J376" s="74"/>
      <c r="K376" s="74"/>
      <c r="L376" s="74"/>
      <c r="M376" s="74"/>
      <c r="N376" s="74"/>
      <c r="O376" s="74"/>
      <c r="P376" s="74"/>
      <c r="Q376" s="74"/>
      <c r="R376" s="74"/>
      <c r="S376" s="74"/>
      <c r="T376" s="74"/>
      <c r="U376" s="74"/>
      <c r="V376" s="74"/>
      <c r="W376" s="74"/>
    </row>
    <row r="377" spans="2:23" x14ac:dyDescent="0.25">
      <c r="B377" s="92"/>
      <c r="C377" s="74"/>
      <c r="D377" s="74"/>
      <c r="E377" s="74"/>
      <c r="F377" s="74"/>
      <c r="G377" s="74"/>
      <c r="H377" s="74"/>
      <c r="I377" s="74"/>
      <c r="J377" s="74"/>
      <c r="K377" s="74"/>
      <c r="L377" s="74"/>
      <c r="M377" s="74"/>
      <c r="N377" s="74"/>
      <c r="O377" s="74"/>
      <c r="P377" s="74"/>
      <c r="Q377" s="74"/>
      <c r="R377" s="74"/>
      <c r="S377" s="74"/>
      <c r="T377" s="74"/>
      <c r="U377" s="74"/>
      <c r="V377" s="74"/>
      <c r="W377" s="74"/>
    </row>
    <row r="378" spans="2:23" x14ac:dyDescent="0.25">
      <c r="B378" s="92"/>
      <c r="C378" s="74"/>
      <c r="D378" s="74"/>
      <c r="E378" s="74"/>
      <c r="F378" s="74"/>
      <c r="G378" s="74"/>
      <c r="H378" s="74"/>
      <c r="I378" s="74"/>
      <c r="J378" s="74"/>
      <c r="K378" s="74"/>
      <c r="L378" s="74"/>
      <c r="M378" s="74"/>
      <c r="N378" s="74"/>
      <c r="O378" s="74"/>
      <c r="P378" s="74"/>
      <c r="Q378" s="74"/>
      <c r="R378" s="74"/>
      <c r="S378" s="74"/>
      <c r="T378" s="74"/>
      <c r="U378" s="74"/>
      <c r="V378" s="74"/>
      <c r="W378" s="74"/>
    </row>
    <row r="379" spans="2:23" x14ac:dyDescent="0.25">
      <c r="B379" s="92"/>
      <c r="C379" s="74"/>
      <c r="D379" s="74"/>
      <c r="E379" s="74"/>
      <c r="F379" s="74"/>
      <c r="G379" s="74"/>
      <c r="H379" s="74"/>
      <c r="I379" s="74"/>
      <c r="J379" s="74"/>
      <c r="K379" s="74"/>
      <c r="L379" s="74"/>
      <c r="M379" s="74"/>
      <c r="N379" s="74"/>
      <c r="O379" s="74"/>
      <c r="P379" s="74"/>
      <c r="Q379" s="74"/>
      <c r="R379" s="74"/>
      <c r="S379" s="74"/>
      <c r="T379" s="74"/>
      <c r="U379" s="74"/>
      <c r="V379" s="74"/>
      <c r="W379" s="74"/>
    </row>
    <row r="380" spans="2:23" ht="39" customHeight="1" x14ac:dyDescent="0.25">
      <c r="B380" s="92"/>
      <c r="C380" s="74"/>
      <c r="D380" s="74"/>
      <c r="E380" s="74"/>
      <c r="F380" s="74"/>
      <c r="G380" s="74"/>
      <c r="H380" s="74"/>
      <c r="I380" s="74"/>
      <c r="J380" s="74"/>
      <c r="K380" s="74"/>
      <c r="L380" s="74"/>
      <c r="M380" s="74"/>
      <c r="N380" s="74"/>
      <c r="O380" s="74"/>
      <c r="P380" s="74"/>
      <c r="Q380" s="74"/>
      <c r="R380" s="74"/>
      <c r="S380" s="74"/>
      <c r="T380" s="74"/>
      <c r="U380" s="74"/>
      <c r="V380" s="74"/>
      <c r="W380" s="74"/>
    </row>
    <row r="381" spans="2:23" x14ac:dyDescent="0.25">
      <c r="B381" s="92"/>
      <c r="C381" s="74"/>
      <c r="D381" s="74"/>
      <c r="E381" s="74"/>
      <c r="F381" s="74"/>
      <c r="G381" s="74"/>
      <c r="H381" s="74"/>
      <c r="I381" s="74"/>
      <c r="J381" s="74"/>
      <c r="K381" s="74"/>
      <c r="L381" s="74"/>
      <c r="M381" s="74"/>
      <c r="N381" s="74"/>
      <c r="O381" s="74"/>
      <c r="P381" s="74"/>
      <c r="Q381" s="74"/>
      <c r="R381" s="74"/>
      <c r="S381" s="74"/>
      <c r="T381" s="74"/>
      <c r="U381" s="74"/>
      <c r="V381" s="74"/>
      <c r="W381" s="74"/>
    </row>
    <row r="382" spans="2:23" x14ac:dyDescent="0.25">
      <c r="B382" s="92"/>
      <c r="C382" s="74"/>
      <c r="D382" s="74"/>
      <c r="E382" s="74"/>
      <c r="F382" s="74"/>
      <c r="G382" s="74"/>
      <c r="H382" s="74"/>
      <c r="I382" s="74"/>
      <c r="J382" s="74"/>
      <c r="K382" s="74"/>
      <c r="L382" s="74"/>
      <c r="M382" s="74"/>
      <c r="N382" s="74"/>
      <c r="O382" s="74"/>
      <c r="P382" s="74"/>
      <c r="Q382" s="74"/>
      <c r="R382" s="74"/>
      <c r="S382" s="74"/>
      <c r="T382" s="74"/>
      <c r="U382" s="74"/>
      <c r="V382" s="74"/>
      <c r="W382" s="74"/>
    </row>
    <row r="383" spans="2:23" x14ac:dyDescent="0.25">
      <c r="B383" s="92"/>
      <c r="C383" s="74"/>
      <c r="D383" s="74"/>
      <c r="E383" s="74"/>
      <c r="F383" s="74"/>
      <c r="G383" s="74"/>
      <c r="H383" s="74"/>
      <c r="I383" s="74"/>
      <c r="J383" s="74"/>
      <c r="K383" s="74"/>
      <c r="L383" s="74"/>
      <c r="M383" s="74"/>
      <c r="N383" s="74"/>
      <c r="O383" s="74"/>
      <c r="P383" s="74"/>
      <c r="Q383" s="74"/>
      <c r="R383" s="74"/>
      <c r="S383" s="74"/>
      <c r="T383" s="74"/>
      <c r="U383" s="74"/>
      <c r="V383" s="74"/>
      <c r="W383" s="74"/>
    </row>
    <row r="384" spans="2:23" x14ac:dyDescent="0.25">
      <c r="B384" s="92"/>
      <c r="C384" s="74"/>
      <c r="D384" s="74"/>
      <c r="E384" s="74"/>
      <c r="F384" s="74"/>
      <c r="G384" s="74"/>
      <c r="H384" s="74"/>
      <c r="I384" s="74"/>
      <c r="J384" s="74"/>
      <c r="K384" s="74"/>
      <c r="L384" s="74"/>
      <c r="M384" s="74"/>
      <c r="N384" s="74"/>
      <c r="O384" s="74"/>
      <c r="P384" s="74"/>
      <c r="Q384" s="74"/>
      <c r="R384" s="74"/>
      <c r="S384" s="74"/>
      <c r="T384" s="74"/>
      <c r="U384" s="74"/>
      <c r="V384" s="74"/>
      <c r="W384" s="74"/>
    </row>
    <row r="385" spans="2:23" x14ac:dyDescent="0.25">
      <c r="B385" s="92"/>
      <c r="C385" s="74"/>
      <c r="D385" s="74"/>
      <c r="E385" s="74"/>
      <c r="F385" s="74"/>
      <c r="G385" s="74"/>
      <c r="H385" s="74"/>
      <c r="I385" s="74"/>
      <c r="J385" s="74"/>
      <c r="K385" s="74"/>
      <c r="L385" s="74"/>
      <c r="M385" s="74"/>
      <c r="N385" s="74"/>
      <c r="O385" s="74"/>
      <c r="P385" s="74"/>
      <c r="Q385" s="74"/>
      <c r="R385" s="74"/>
      <c r="S385" s="74"/>
      <c r="T385" s="74"/>
      <c r="U385" s="74"/>
      <c r="V385" s="74"/>
      <c r="W385" s="74"/>
    </row>
    <row r="386" spans="2:23" x14ac:dyDescent="0.25">
      <c r="B386" s="758" t="s">
        <v>333</v>
      </c>
      <c r="C386" s="759"/>
      <c r="D386" s="759"/>
      <c r="E386" s="759"/>
      <c r="F386" s="759"/>
      <c r="G386" s="759"/>
      <c r="H386" s="759"/>
      <c r="I386" s="759"/>
      <c r="J386" s="759"/>
      <c r="K386" s="759"/>
      <c r="L386" s="759"/>
      <c r="M386" s="759"/>
      <c r="N386" s="759"/>
      <c r="O386" s="759"/>
      <c r="P386" s="759"/>
      <c r="Q386" s="759"/>
      <c r="R386" s="759"/>
      <c r="S386" s="759"/>
      <c r="T386" s="759"/>
      <c r="U386" s="759"/>
      <c r="V386" s="759"/>
      <c r="W386" s="759"/>
    </row>
    <row r="387" spans="2:23" x14ac:dyDescent="0.25">
      <c r="B387" s="265"/>
      <c r="C387" s="266"/>
      <c r="D387" s="8">
        <v>39083</v>
      </c>
      <c r="E387" s="8">
        <v>39448</v>
      </c>
      <c r="F387" s="8">
        <v>39814</v>
      </c>
      <c r="G387" s="8">
        <v>40179</v>
      </c>
      <c r="H387" s="8">
        <v>40544</v>
      </c>
      <c r="I387" s="8">
        <v>40909</v>
      </c>
      <c r="J387" s="8">
        <v>41275</v>
      </c>
      <c r="K387" s="8">
        <v>41640</v>
      </c>
      <c r="L387" s="8">
        <v>42005</v>
      </c>
      <c r="M387" s="8">
        <v>42370</v>
      </c>
      <c r="N387" s="8">
        <v>42736</v>
      </c>
      <c r="O387" s="8">
        <v>43101</v>
      </c>
      <c r="P387" s="8">
        <v>43282</v>
      </c>
      <c r="Q387" s="266"/>
      <c r="R387" s="74"/>
      <c r="S387" s="74"/>
      <c r="T387" s="74"/>
      <c r="U387" s="74"/>
      <c r="V387" s="74"/>
      <c r="W387" s="74"/>
    </row>
    <row r="388" spans="2:23" x14ac:dyDescent="0.25">
      <c r="B388" s="267"/>
      <c r="C388" s="268"/>
      <c r="D388" s="8">
        <v>39447</v>
      </c>
      <c r="E388" s="8">
        <v>39813</v>
      </c>
      <c r="F388" s="8">
        <v>40178</v>
      </c>
      <c r="G388" s="8">
        <v>40543</v>
      </c>
      <c r="H388" s="8">
        <v>40908</v>
      </c>
      <c r="I388" s="8">
        <v>41274</v>
      </c>
      <c r="J388" s="8">
        <v>41639</v>
      </c>
      <c r="K388" s="8">
        <v>42004</v>
      </c>
      <c r="L388" s="8">
        <v>42369</v>
      </c>
      <c r="M388" s="8">
        <v>42735</v>
      </c>
      <c r="N388" s="8">
        <v>43100</v>
      </c>
      <c r="O388" s="8">
        <v>43281</v>
      </c>
      <c r="P388" s="8">
        <v>43556</v>
      </c>
      <c r="Q388" s="266"/>
      <c r="R388" s="74"/>
      <c r="S388" s="74"/>
      <c r="T388" s="74"/>
      <c r="U388" s="74"/>
      <c r="V388" s="74"/>
      <c r="W388" s="74"/>
    </row>
    <row r="389" spans="2:23" ht="60" x14ac:dyDescent="0.25">
      <c r="B389" s="746" t="s">
        <v>7</v>
      </c>
      <c r="C389" s="747"/>
      <c r="D389" s="403">
        <v>2007</v>
      </c>
      <c r="E389" s="403">
        <v>2008</v>
      </c>
      <c r="F389" s="403">
        <v>2009</v>
      </c>
      <c r="G389" s="119">
        <v>2010</v>
      </c>
      <c r="H389" s="119">
        <v>2011</v>
      </c>
      <c r="I389" s="119">
        <v>2012</v>
      </c>
      <c r="J389" s="119">
        <v>2013</v>
      </c>
      <c r="K389" s="119">
        <v>2014</v>
      </c>
      <c r="L389" s="119">
        <v>2015</v>
      </c>
      <c r="M389" s="119">
        <v>2016</v>
      </c>
      <c r="N389" s="119">
        <v>2017</v>
      </c>
      <c r="O389" s="106" t="s">
        <v>133</v>
      </c>
      <c r="P389" s="114" t="s">
        <v>287</v>
      </c>
      <c r="Q389" s="107" t="s">
        <v>49</v>
      </c>
      <c r="R389" s="266"/>
      <c r="S389" s="74"/>
      <c r="T389" s="74"/>
      <c r="U389" s="74"/>
      <c r="V389" s="74"/>
      <c r="W389" s="74"/>
    </row>
    <row r="390" spans="2:23" x14ac:dyDescent="0.25">
      <c r="B390" s="739" t="s">
        <v>276</v>
      </c>
      <c r="C390" s="740"/>
      <c r="D390" s="401"/>
      <c r="E390" s="401"/>
      <c r="F390" s="401"/>
      <c r="G390" s="258"/>
      <c r="H390" s="258"/>
      <c r="I390" s="258"/>
      <c r="J390" s="258"/>
      <c r="K390" s="258"/>
      <c r="L390" s="258"/>
      <c r="M390" s="258"/>
      <c r="N390" s="258"/>
      <c r="O390" s="258"/>
      <c r="P390" s="258"/>
      <c r="Q390" s="20">
        <f>SUM(D390:P390)</f>
        <v>0</v>
      </c>
      <c r="R390" s="425">
        <v>0</v>
      </c>
      <c r="S390" s="11">
        <v>1000</v>
      </c>
      <c r="T390" s="74"/>
      <c r="U390" s="74"/>
      <c r="V390" s="74"/>
      <c r="W390" s="74"/>
    </row>
    <row r="391" spans="2:23" x14ac:dyDescent="0.25">
      <c r="B391" s="741" t="s">
        <v>275</v>
      </c>
      <c r="C391" s="742"/>
      <c r="D391" s="120"/>
      <c r="E391" s="120"/>
      <c r="F391" s="120"/>
      <c r="G391" s="120"/>
      <c r="H391" s="120"/>
      <c r="I391" s="120"/>
      <c r="J391" s="120"/>
      <c r="K391" s="120"/>
      <c r="L391" s="120"/>
      <c r="M391" s="120"/>
      <c r="N391" s="120"/>
      <c r="O391" s="120"/>
      <c r="P391" s="120"/>
      <c r="Q391" s="86">
        <f>SUM(D391:P391)</f>
        <v>0</v>
      </c>
      <c r="R391" s="425">
        <v>0</v>
      </c>
      <c r="S391" s="11">
        <v>1000</v>
      </c>
      <c r="T391" s="74"/>
      <c r="U391" s="74"/>
      <c r="V391" s="74"/>
      <c r="W391" s="74"/>
    </row>
    <row r="392" spans="2:23" x14ac:dyDescent="0.25">
      <c r="B392" s="741" t="s">
        <v>140</v>
      </c>
      <c r="C392" s="742"/>
      <c r="D392" s="401"/>
      <c r="E392" s="401"/>
      <c r="F392" s="401"/>
      <c r="G392" s="258"/>
      <c r="H392" s="258"/>
      <c r="I392" s="258"/>
      <c r="J392" s="258"/>
      <c r="K392" s="258"/>
      <c r="L392" s="258"/>
      <c r="M392" s="258"/>
      <c r="N392" s="258"/>
      <c r="O392" s="258"/>
      <c r="P392" s="258"/>
      <c r="Q392" s="20">
        <f>SUM(D392:P392)</f>
        <v>0</v>
      </c>
      <c r="R392" s="425">
        <v>1000</v>
      </c>
      <c r="S392" s="11">
        <v>10000</v>
      </c>
      <c r="T392" s="74"/>
      <c r="U392" s="74"/>
      <c r="V392" s="74"/>
      <c r="W392" s="74"/>
    </row>
    <row r="393" spans="2:23" x14ac:dyDescent="0.25">
      <c r="B393" s="741" t="s">
        <v>275</v>
      </c>
      <c r="C393" s="742"/>
      <c r="D393" s="120"/>
      <c r="E393" s="120"/>
      <c r="F393" s="120"/>
      <c r="G393" s="120"/>
      <c r="H393" s="120"/>
      <c r="I393" s="120"/>
      <c r="J393" s="120"/>
      <c r="K393" s="120"/>
      <c r="L393" s="120"/>
      <c r="M393" s="120"/>
      <c r="N393" s="120"/>
      <c r="O393" s="120"/>
      <c r="P393" s="120"/>
      <c r="Q393" s="86">
        <f t="shared" ref="Q393:Q398" si="35">SUM(D393:P393)</f>
        <v>0</v>
      </c>
      <c r="R393" s="425">
        <v>1000</v>
      </c>
      <c r="S393" s="11">
        <v>10000</v>
      </c>
      <c r="T393" s="74"/>
      <c r="U393" s="74"/>
      <c r="V393" s="74"/>
      <c r="W393" s="74"/>
    </row>
    <row r="394" spans="2:23" x14ac:dyDescent="0.25">
      <c r="B394" s="741" t="s">
        <v>322</v>
      </c>
      <c r="C394" s="742"/>
      <c r="D394" s="401"/>
      <c r="E394" s="401"/>
      <c r="F394" s="401"/>
      <c r="G394" s="258"/>
      <c r="H394" s="258"/>
      <c r="I394" s="258"/>
      <c r="J394" s="258"/>
      <c r="K394" s="258"/>
      <c r="L394" s="258"/>
      <c r="M394" s="258"/>
      <c r="N394" s="258"/>
      <c r="O394" s="258"/>
      <c r="P394" s="258"/>
      <c r="Q394" s="20">
        <f t="shared" si="35"/>
        <v>0</v>
      </c>
      <c r="R394" s="425">
        <v>10000</v>
      </c>
      <c r="S394" s="11">
        <v>50000</v>
      </c>
      <c r="T394" s="74"/>
      <c r="U394" s="74"/>
      <c r="V394" s="74"/>
      <c r="W394" s="74"/>
    </row>
    <row r="395" spans="2:23" x14ac:dyDescent="0.25">
      <c r="B395" s="741" t="s">
        <v>275</v>
      </c>
      <c r="C395" s="742"/>
      <c r="D395" s="120"/>
      <c r="E395" s="120"/>
      <c r="F395" s="120"/>
      <c r="G395" s="120"/>
      <c r="H395" s="120"/>
      <c r="I395" s="120"/>
      <c r="J395" s="120"/>
      <c r="K395" s="120"/>
      <c r="L395" s="120"/>
      <c r="M395" s="120"/>
      <c r="N395" s="120"/>
      <c r="O395" s="120"/>
      <c r="P395" s="120"/>
      <c r="Q395" s="86">
        <f t="shared" si="35"/>
        <v>0</v>
      </c>
      <c r="R395" s="425">
        <v>10000</v>
      </c>
      <c r="S395" s="11">
        <v>50000</v>
      </c>
      <c r="T395" s="74"/>
      <c r="U395" s="74"/>
      <c r="V395" s="74"/>
      <c r="W395" s="74"/>
    </row>
    <row r="396" spans="2:23" x14ac:dyDescent="0.25">
      <c r="B396" s="741" t="s">
        <v>278</v>
      </c>
      <c r="C396" s="742"/>
      <c r="D396" s="401"/>
      <c r="E396" s="401"/>
      <c r="F396" s="401"/>
      <c r="G396" s="258"/>
      <c r="H396" s="258"/>
      <c r="I396" s="258"/>
      <c r="J396" s="258"/>
      <c r="K396" s="258"/>
      <c r="L396" s="258"/>
      <c r="M396" s="258"/>
      <c r="N396" s="258"/>
      <c r="O396" s="258"/>
      <c r="P396" s="258"/>
      <c r="Q396" s="20">
        <f t="shared" si="35"/>
        <v>0</v>
      </c>
      <c r="R396" s="425">
        <v>50000</v>
      </c>
      <c r="S396" s="11">
        <v>100000</v>
      </c>
      <c r="T396" s="74"/>
      <c r="U396" s="74"/>
      <c r="V396" s="74"/>
      <c r="W396" s="74"/>
    </row>
    <row r="397" spans="2:23" x14ac:dyDescent="0.25">
      <c r="B397" s="741" t="s">
        <v>275</v>
      </c>
      <c r="C397" s="742"/>
      <c r="D397" s="120"/>
      <c r="E397" s="120"/>
      <c r="F397" s="120"/>
      <c r="G397" s="120"/>
      <c r="H397" s="120"/>
      <c r="I397" s="120"/>
      <c r="J397" s="120"/>
      <c r="K397" s="120"/>
      <c r="L397" s="120"/>
      <c r="M397" s="120"/>
      <c r="N397" s="120"/>
      <c r="O397" s="120"/>
      <c r="P397" s="120"/>
      <c r="Q397" s="86">
        <f t="shared" si="35"/>
        <v>0</v>
      </c>
      <c r="R397" s="425">
        <v>50000</v>
      </c>
      <c r="S397" s="11">
        <v>100000</v>
      </c>
      <c r="T397" s="74"/>
      <c r="U397" s="74"/>
      <c r="V397" s="74"/>
      <c r="W397" s="74"/>
    </row>
    <row r="398" spans="2:23" x14ac:dyDescent="0.25">
      <c r="B398" s="741" t="s">
        <v>281</v>
      </c>
      <c r="C398" s="742"/>
      <c r="D398" s="401"/>
      <c r="E398" s="401"/>
      <c r="F398" s="401"/>
      <c r="G398" s="258"/>
      <c r="H398" s="258"/>
      <c r="I398" s="258"/>
      <c r="J398" s="258"/>
      <c r="K398" s="258"/>
      <c r="L398" s="258"/>
      <c r="M398" s="258"/>
      <c r="N398" s="258"/>
      <c r="O398" s="258"/>
      <c r="P398" s="258"/>
      <c r="Q398" s="20">
        <f t="shared" si="35"/>
        <v>0</v>
      </c>
      <c r="R398" s="425">
        <v>100000</v>
      </c>
      <c r="S398" s="11">
        <v>500000</v>
      </c>
      <c r="T398" s="74"/>
      <c r="U398" s="74"/>
      <c r="V398" s="74"/>
      <c r="W398" s="74"/>
    </row>
    <row r="399" spans="2:23" x14ac:dyDescent="0.25">
      <c r="B399" s="754" t="s">
        <v>275</v>
      </c>
      <c r="C399" s="755"/>
      <c r="D399" s="120"/>
      <c r="E399" s="120"/>
      <c r="F399" s="120"/>
      <c r="G399" s="120"/>
      <c r="H399" s="120"/>
      <c r="I399" s="120"/>
      <c r="J399" s="120"/>
      <c r="K399" s="120"/>
      <c r="L399" s="120"/>
      <c r="M399" s="120"/>
      <c r="N399" s="120"/>
      <c r="O399" s="120"/>
      <c r="P399" s="120"/>
      <c r="Q399" s="86">
        <f>SUM(D399:P399)</f>
        <v>0</v>
      </c>
      <c r="R399" s="425">
        <v>100000</v>
      </c>
      <c r="S399" s="11">
        <v>500000</v>
      </c>
      <c r="T399" s="74"/>
      <c r="U399" s="74"/>
      <c r="V399" s="74"/>
      <c r="W399" s="74"/>
    </row>
    <row r="400" spans="2:23" x14ac:dyDescent="0.25">
      <c r="B400" s="732" t="s">
        <v>48</v>
      </c>
      <c r="C400" s="733"/>
      <c r="D400" s="5">
        <f t="shared" ref="D400:F401" si="36">SUM(D390,D392,D394,D396,D398)</f>
        <v>0</v>
      </c>
      <c r="E400" s="5">
        <f t="shared" si="36"/>
        <v>0</v>
      </c>
      <c r="F400" s="5">
        <f t="shared" si="36"/>
        <v>0</v>
      </c>
      <c r="G400" s="5">
        <f t="shared" ref="G400:P401" si="37">SUM(G390,G392,G394,G396,G398)</f>
        <v>0</v>
      </c>
      <c r="H400" s="5">
        <f t="shared" si="37"/>
        <v>0</v>
      </c>
      <c r="I400" s="5">
        <f t="shared" si="37"/>
        <v>0</v>
      </c>
      <c r="J400" s="5">
        <f t="shared" si="37"/>
        <v>0</v>
      </c>
      <c r="K400" s="5">
        <f t="shared" si="37"/>
        <v>0</v>
      </c>
      <c r="L400" s="5">
        <f t="shared" si="37"/>
        <v>0</v>
      </c>
      <c r="M400" s="5">
        <f t="shared" si="37"/>
        <v>0</v>
      </c>
      <c r="N400" s="5">
        <f t="shared" si="37"/>
        <v>0</v>
      </c>
      <c r="O400" s="5">
        <f t="shared" si="37"/>
        <v>0</v>
      </c>
      <c r="P400" s="5">
        <f t="shared" si="37"/>
        <v>0</v>
      </c>
      <c r="Q400" s="248">
        <f>SUM(D400:P400)</f>
        <v>0</v>
      </c>
      <c r="R400" s="266"/>
      <c r="S400" s="74"/>
      <c r="T400" s="74"/>
      <c r="U400" s="74"/>
      <c r="V400" s="74"/>
      <c r="W400" s="74"/>
    </row>
    <row r="401" spans="2:23" x14ac:dyDescent="0.25">
      <c r="B401" s="730" t="s">
        <v>282</v>
      </c>
      <c r="C401" s="731"/>
      <c r="D401" s="135">
        <f t="shared" si="36"/>
        <v>0</v>
      </c>
      <c r="E401" s="135">
        <f t="shared" si="36"/>
        <v>0</v>
      </c>
      <c r="F401" s="135">
        <f t="shared" si="36"/>
        <v>0</v>
      </c>
      <c r="G401" s="135">
        <f t="shared" si="37"/>
        <v>0</v>
      </c>
      <c r="H401" s="135">
        <f t="shared" si="37"/>
        <v>0</v>
      </c>
      <c r="I401" s="135">
        <f t="shared" si="37"/>
        <v>0</v>
      </c>
      <c r="J401" s="135">
        <f t="shared" si="37"/>
        <v>0</v>
      </c>
      <c r="K401" s="135">
        <f t="shared" si="37"/>
        <v>0</v>
      </c>
      <c r="L401" s="135">
        <f t="shared" si="37"/>
        <v>0</v>
      </c>
      <c r="M401" s="135">
        <f t="shared" si="37"/>
        <v>0</v>
      </c>
      <c r="N401" s="135">
        <f t="shared" si="37"/>
        <v>0</v>
      </c>
      <c r="O401" s="135">
        <f t="shared" si="37"/>
        <v>0</v>
      </c>
      <c r="P401" s="135">
        <f t="shared" si="37"/>
        <v>0</v>
      </c>
      <c r="Q401" s="123">
        <f>SUM(D401:P401)</f>
        <v>0</v>
      </c>
      <c r="R401" s="266"/>
      <c r="S401" s="74"/>
      <c r="T401" s="74"/>
      <c r="U401" s="74"/>
      <c r="V401" s="74"/>
      <c r="W401" s="74"/>
    </row>
    <row r="402" spans="2:23" x14ac:dyDescent="0.25">
      <c r="B402" s="752" t="s">
        <v>134</v>
      </c>
      <c r="C402" s="753"/>
      <c r="D402" s="271"/>
      <c r="E402" s="271"/>
      <c r="F402" s="271"/>
      <c r="G402" s="271"/>
      <c r="H402" s="271"/>
      <c r="I402" s="271"/>
      <c r="J402" s="271"/>
      <c r="K402" s="271"/>
      <c r="L402" s="271"/>
      <c r="M402" s="271"/>
      <c r="N402" s="271"/>
      <c r="O402" s="271"/>
      <c r="P402" s="272"/>
      <c r="Q402" s="273">
        <f>SUM(D402:P402)</f>
        <v>0</v>
      </c>
      <c r="R402" s="74"/>
      <c r="S402" s="74"/>
      <c r="T402" s="74"/>
      <c r="U402" s="74"/>
      <c r="V402" s="74"/>
      <c r="W402" s="74"/>
    </row>
    <row r="403" spans="2:23" x14ac:dyDescent="0.25">
      <c r="B403" s="92"/>
      <c r="C403" s="74"/>
      <c r="D403" s="74"/>
      <c r="E403" s="74"/>
      <c r="F403" s="74"/>
      <c r="G403" s="74"/>
      <c r="H403" s="74"/>
      <c r="I403" s="74"/>
      <c r="J403" s="74"/>
      <c r="K403" s="74"/>
      <c r="L403" s="74"/>
      <c r="M403" s="74"/>
      <c r="N403" s="74"/>
      <c r="O403" s="74"/>
      <c r="P403" s="74"/>
      <c r="Q403" s="74"/>
      <c r="R403" s="74"/>
      <c r="S403" s="74"/>
      <c r="T403" s="74"/>
      <c r="U403" s="74"/>
      <c r="V403" s="74"/>
      <c r="W403" s="74"/>
    </row>
    <row r="404" spans="2:23" x14ac:dyDescent="0.25">
      <c r="B404" s="92"/>
      <c r="C404" s="74"/>
      <c r="D404" s="74"/>
      <c r="E404" s="74"/>
      <c r="F404" s="74"/>
      <c r="G404" s="74"/>
      <c r="H404" s="74"/>
      <c r="I404" s="74"/>
      <c r="J404" s="74"/>
      <c r="K404" s="74"/>
      <c r="L404" s="74"/>
      <c r="M404" s="74"/>
      <c r="N404" s="74"/>
      <c r="O404" s="74"/>
      <c r="P404" s="74"/>
      <c r="Q404" s="74"/>
      <c r="R404" s="74"/>
      <c r="S404" s="74"/>
      <c r="T404" s="74"/>
      <c r="U404" s="74"/>
      <c r="V404" s="74"/>
      <c r="W404" s="74"/>
    </row>
    <row r="405" spans="2:23" x14ac:dyDescent="0.25">
      <c r="B405" s="92"/>
      <c r="C405" s="74"/>
      <c r="D405" s="74"/>
      <c r="E405" s="74"/>
      <c r="F405" s="74"/>
      <c r="G405" s="74"/>
      <c r="H405" s="74"/>
      <c r="I405" s="74"/>
      <c r="J405" s="74"/>
      <c r="K405" s="74"/>
      <c r="L405" s="74"/>
      <c r="M405" s="74"/>
      <c r="N405" s="74"/>
      <c r="O405" s="74"/>
      <c r="P405" s="74"/>
      <c r="Q405" s="74"/>
      <c r="R405" s="74"/>
      <c r="S405" s="74"/>
      <c r="T405" s="74"/>
      <c r="U405" s="74"/>
      <c r="V405" s="74"/>
      <c r="W405" s="74"/>
    </row>
    <row r="406" spans="2:23" x14ac:dyDescent="0.25">
      <c r="B406" s="92"/>
      <c r="C406" s="74"/>
      <c r="D406" s="74"/>
      <c r="E406" s="74"/>
      <c r="F406" s="74"/>
      <c r="G406" s="74"/>
      <c r="H406" s="74"/>
      <c r="I406" s="74"/>
      <c r="J406" s="74"/>
      <c r="K406" s="74"/>
      <c r="L406" s="74"/>
      <c r="M406" s="74"/>
      <c r="N406" s="74"/>
      <c r="O406" s="74"/>
      <c r="P406" s="74"/>
      <c r="Q406" s="74"/>
      <c r="R406" s="74"/>
      <c r="S406" s="74"/>
      <c r="T406" s="74"/>
      <c r="U406" s="74"/>
      <c r="V406" s="74"/>
      <c r="W406" s="74"/>
    </row>
    <row r="407" spans="2:23" x14ac:dyDescent="0.25">
      <c r="B407" s="92"/>
      <c r="C407" s="74"/>
      <c r="D407" s="74"/>
      <c r="E407" s="74"/>
      <c r="F407" s="74"/>
      <c r="G407" s="74"/>
      <c r="H407" s="74"/>
      <c r="I407" s="74"/>
      <c r="J407" s="74"/>
      <c r="K407" s="74"/>
      <c r="L407" s="74"/>
      <c r="M407" s="74"/>
      <c r="N407" s="74"/>
      <c r="O407" s="74"/>
      <c r="P407" s="74"/>
      <c r="Q407" s="74"/>
      <c r="R407" s="74"/>
      <c r="S407" s="74"/>
      <c r="T407" s="74"/>
      <c r="U407" s="74"/>
      <c r="V407" s="74"/>
      <c r="W407" s="74"/>
    </row>
    <row r="408" spans="2:23" x14ac:dyDescent="0.25">
      <c r="B408" s="92"/>
      <c r="C408" s="74"/>
      <c r="D408" s="74"/>
      <c r="E408" s="74"/>
      <c r="F408" s="74"/>
      <c r="G408" s="74"/>
      <c r="H408" s="74"/>
      <c r="I408" s="74"/>
      <c r="J408" s="74"/>
      <c r="K408" s="74"/>
      <c r="L408" s="74"/>
      <c r="M408" s="74"/>
      <c r="N408" s="74"/>
      <c r="O408" s="74"/>
      <c r="P408" s="74"/>
      <c r="Q408" s="74"/>
      <c r="R408" s="74"/>
      <c r="S408" s="74"/>
      <c r="T408" s="74"/>
      <c r="U408" s="74"/>
      <c r="V408" s="74"/>
      <c r="W408" s="74"/>
    </row>
    <row r="409" spans="2:23" x14ac:dyDescent="0.25">
      <c r="B409" s="92"/>
      <c r="C409" s="74"/>
      <c r="D409" s="74"/>
      <c r="E409" s="74"/>
      <c r="F409" s="74"/>
      <c r="G409" s="74"/>
      <c r="H409" s="74"/>
      <c r="I409" s="74"/>
      <c r="J409" s="74"/>
      <c r="K409" s="74"/>
      <c r="L409" s="74"/>
      <c r="M409" s="74"/>
      <c r="N409" s="74"/>
      <c r="O409" s="74"/>
      <c r="P409" s="74"/>
      <c r="Q409" s="74"/>
      <c r="R409" s="74"/>
      <c r="S409" s="74"/>
      <c r="T409" s="74"/>
      <c r="U409" s="74"/>
      <c r="V409" s="74"/>
      <c r="W409" s="74"/>
    </row>
    <row r="410" spans="2:23" x14ac:dyDescent="0.25">
      <c r="B410" s="92"/>
      <c r="C410" s="74"/>
      <c r="D410" s="74"/>
      <c r="E410" s="74"/>
      <c r="F410" s="74"/>
      <c r="G410" s="74"/>
      <c r="H410" s="74"/>
      <c r="I410" s="74"/>
      <c r="J410" s="74"/>
      <c r="K410" s="74"/>
      <c r="L410" s="74"/>
      <c r="M410" s="74"/>
      <c r="N410" s="74"/>
      <c r="O410" s="74"/>
      <c r="P410" s="74"/>
      <c r="Q410" s="74"/>
      <c r="R410" s="74"/>
      <c r="S410" s="74"/>
      <c r="T410" s="74"/>
      <c r="U410" s="74"/>
      <c r="V410" s="74"/>
      <c r="W410" s="74"/>
    </row>
    <row r="411" spans="2:23" x14ac:dyDescent="0.25">
      <c r="B411" s="92"/>
      <c r="C411" s="74"/>
      <c r="D411" s="74"/>
      <c r="E411" s="74"/>
      <c r="F411" s="74"/>
      <c r="G411" s="74"/>
      <c r="H411" s="74"/>
      <c r="I411" s="74"/>
      <c r="J411" s="74"/>
      <c r="K411" s="74"/>
      <c r="L411" s="74"/>
      <c r="M411" s="74"/>
      <c r="N411" s="74"/>
      <c r="O411" s="74"/>
      <c r="P411" s="74"/>
      <c r="Q411" s="74"/>
      <c r="R411" s="74"/>
      <c r="S411" s="74"/>
      <c r="T411" s="74"/>
      <c r="U411" s="74"/>
      <c r="V411" s="74"/>
      <c r="W411" s="74"/>
    </row>
    <row r="412" spans="2:23" ht="49.5" customHeight="1" x14ac:dyDescent="0.25">
      <c r="B412" s="92"/>
      <c r="C412" s="74"/>
      <c r="D412" s="74"/>
      <c r="E412" s="74"/>
      <c r="F412" s="74"/>
      <c r="G412" s="74"/>
      <c r="H412" s="74"/>
      <c r="I412" s="74"/>
      <c r="J412" s="74"/>
      <c r="K412" s="74"/>
      <c r="L412" s="74"/>
      <c r="M412" s="74"/>
      <c r="N412" s="74"/>
      <c r="O412" s="74"/>
      <c r="P412" s="74"/>
      <c r="Q412" s="74"/>
      <c r="R412" s="74"/>
      <c r="S412" s="74"/>
      <c r="T412" s="74"/>
      <c r="U412" s="74"/>
      <c r="V412" s="74"/>
      <c r="W412" s="74"/>
    </row>
    <row r="413" spans="2:23" x14ac:dyDescent="0.25">
      <c r="B413" s="92"/>
      <c r="C413" s="74"/>
      <c r="D413" s="74"/>
      <c r="E413" s="74"/>
      <c r="F413" s="74"/>
      <c r="G413" s="74"/>
      <c r="H413" s="74"/>
      <c r="I413" s="74"/>
      <c r="J413" s="74"/>
      <c r="K413" s="74"/>
      <c r="L413" s="74"/>
      <c r="M413" s="74"/>
      <c r="N413" s="74"/>
      <c r="O413" s="74"/>
      <c r="P413" s="74"/>
      <c r="Q413" s="74"/>
      <c r="R413" s="74"/>
      <c r="S413" s="74"/>
      <c r="T413" s="74"/>
      <c r="U413" s="74"/>
      <c r="V413" s="74"/>
      <c r="W413" s="74"/>
    </row>
    <row r="414" spans="2:23" x14ac:dyDescent="0.25">
      <c r="B414" s="92"/>
      <c r="C414" s="74"/>
      <c r="D414" s="74"/>
      <c r="E414" s="74"/>
      <c r="F414" s="74"/>
      <c r="G414" s="74"/>
      <c r="H414" s="74"/>
      <c r="I414" s="74"/>
      <c r="J414" s="74"/>
      <c r="K414" s="74"/>
      <c r="L414" s="74"/>
      <c r="M414" s="74"/>
      <c r="N414" s="74"/>
      <c r="O414" s="74"/>
      <c r="P414" s="74"/>
      <c r="Q414" s="74"/>
      <c r="R414" s="74"/>
      <c r="S414" s="74"/>
      <c r="T414" s="74"/>
      <c r="U414" s="74"/>
      <c r="V414" s="74"/>
      <c r="W414" s="74"/>
    </row>
    <row r="415" spans="2:23" x14ac:dyDescent="0.25">
      <c r="B415" s="92"/>
      <c r="C415" s="74"/>
      <c r="D415" s="74"/>
      <c r="E415" s="74"/>
      <c r="F415" s="74"/>
      <c r="G415" s="74"/>
      <c r="H415" s="74"/>
      <c r="I415" s="74"/>
      <c r="J415" s="74"/>
      <c r="K415" s="74"/>
      <c r="L415" s="74"/>
      <c r="M415" s="74"/>
      <c r="N415" s="74"/>
      <c r="O415" s="74"/>
      <c r="P415" s="74"/>
      <c r="Q415" s="74"/>
      <c r="R415" s="74"/>
      <c r="S415" s="74"/>
      <c r="T415" s="74"/>
      <c r="U415" s="74"/>
      <c r="V415" s="74"/>
      <c r="W415" s="74"/>
    </row>
    <row r="416" spans="2:23" x14ac:dyDescent="0.25">
      <c r="B416" s="92"/>
      <c r="C416" s="74"/>
      <c r="D416" s="74"/>
      <c r="E416" s="74"/>
      <c r="F416" s="74"/>
      <c r="G416" s="74"/>
      <c r="H416" s="74"/>
      <c r="I416" s="74"/>
      <c r="J416" s="74"/>
      <c r="K416" s="74"/>
      <c r="L416" s="74"/>
      <c r="M416" s="74"/>
      <c r="N416" s="74"/>
      <c r="O416" s="74"/>
      <c r="P416" s="74"/>
      <c r="Q416" s="74"/>
      <c r="R416" s="74"/>
      <c r="S416" s="74"/>
      <c r="T416" s="74"/>
      <c r="U416" s="74"/>
      <c r="V416" s="74"/>
      <c r="W416" s="74"/>
    </row>
    <row r="417" spans="2:23" x14ac:dyDescent="0.25">
      <c r="B417" s="92"/>
      <c r="C417" s="74"/>
      <c r="D417" s="74"/>
      <c r="E417" s="74"/>
      <c r="F417" s="74"/>
      <c r="G417" s="74"/>
      <c r="H417" s="74"/>
      <c r="I417" s="74"/>
      <c r="J417" s="74"/>
      <c r="K417" s="74"/>
      <c r="L417" s="74"/>
      <c r="M417" s="74"/>
      <c r="N417" s="74"/>
      <c r="O417" s="74"/>
      <c r="P417" s="74"/>
      <c r="Q417" s="74"/>
      <c r="R417" s="74"/>
      <c r="S417" s="74"/>
      <c r="T417" s="74"/>
      <c r="U417" s="74"/>
      <c r="V417" s="74"/>
      <c r="W417" s="74"/>
    </row>
    <row r="418" spans="2:23" x14ac:dyDescent="0.25">
      <c r="B418" s="92"/>
      <c r="C418" s="74"/>
      <c r="D418" s="74"/>
      <c r="E418" s="74"/>
      <c r="F418" s="74"/>
      <c r="G418" s="74"/>
      <c r="H418" s="74"/>
      <c r="I418" s="74"/>
      <c r="J418" s="74"/>
      <c r="K418" s="74"/>
      <c r="L418" s="74"/>
      <c r="M418" s="74"/>
      <c r="N418" s="74"/>
      <c r="O418" s="74"/>
      <c r="P418" s="74"/>
      <c r="Q418" s="74"/>
      <c r="R418" s="74"/>
      <c r="S418" s="74"/>
      <c r="T418" s="74"/>
      <c r="U418" s="74"/>
      <c r="V418" s="74"/>
      <c r="W418" s="74"/>
    </row>
    <row r="419" spans="2:23" x14ac:dyDescent="0.25">
      <c r="B419" s="758" t="s">
        <v>334</v>
      </c>
      <c r="C419" s="759"/>
      <c r="D419" s="759"/>
      <c r="E419" s="759"/>
      <c r="F419" s="759"/>
      <c r="G419" s="759"/>
      <c r="H419" s="759"/>
      <c r="I419" s="759"/>
      <c r="J419" s="759"/>
      <c r="K419" s="759"/>
      <c r="L419" s="759"/>
      <c r="M419" s="759"/>
      <c r="N419" s="759"/>
      <c r="O419" s="759"/>
      <c r="P419" s="759"/>
      <c r="Q419" s="759"/>
      <c r="R419" s="759"/>
      <c r="S419" s="759"/>
      <c r="T419" s="759"/>
      <c r="U419" s="759"/>
      <c r="V419" s="759"/>
      <c r="W419" s="759"/>
    </row>
    <row r="420" spans="2:23" x14ac:dyDescent="0.25">
      <c r="B420" s="265"/>
      <c r="C420" s="266"/>
      <c r="D420" s="8">
        <v>39083</v>
      </c>
      <c r="E420" s="8">
        <v>39448</v>
      </c>
      <c r="F420" s="8">
        <v>39814</v>
      </c>
      <c r="G420" s="8">
        <v>40179</v>
      </c>
      <c r="H420" s="8">
        <v>40544</v>
      </c>
      <c r="I420" s="8">
        <v>40909</v>
      </c>
      <c r="J420" s="8">
        <v>41275</v>
      </c>
      <c r="K420" s="8">
        <v>41640</v>
      </c>
      <c r="L420" s="8">
        <v>42005</v>
      </c>
      <c r="M420" s="8">
        <v>42370</v>
      </c>
      <c r="N420" s="8">
        <v>42736</v>
      </c>
      <c r="O420" s="8">
        <v>43101</v>
      </c>
      <c r="P420" s="8">
        <v>43282</v>
      </c>
      <c r="Q420" s="266"/>
      <c r="R420" s="74"/>
      <c r="S420" s="74"/>
      <c r="T420" s="74"/>
      <c r="U420" s="74"/>
      <c r="V420" s="74"/>
      <c r="W420" s="74"/>
    </row>
    <row r="421" spans="2:23" x14ac:dyDescent="0.25">
      <c r="B421" s="267"/>
      <c r="C421" s="268"/>
      <c r="D421" s="8">
        <v>39447</v>
      </c>
      <c r="E421" s="8">
        <v>39813</v>
      </c>
      <c r="F421" s="8">
        <v>40178</v>
      </c>
      <c r="G421" s="8">
        <v>40543</v>
      </c>
      <c r="H421" s="8">
        <v>40908</v>
      </c>
      <c r="I421" s="8">
        <v>41274</v>
      </c>
      <c r="J421" s="8">
        <v>41639</v>
      </c>
      <c r="K421" s="8">
        <v>42004</v>
      </c>
      <c r="L421" s="8">
        <v>42369</v>
      </c>
      <c r="M421" s="8">
        <v>42735</v>
      </c>
      <c r="N421" s="8">
        <v>43100</v>
      </c>
      <c r="O421" s="8">
        <v>43281</v>
      </c>
      <c r="P421" s="8">
        <v>43556</v>
      </c>
      <c r="Q421" s="266"/>
      <c r="R421" s="74"/>
      <c r="S421" s="74"/>
      <c r="T421" s="74"/>
      <c r="U421" s="74"/>
      <c r="V421" s="74"/>
      <c r="W421" s="74"/>
    </row>
    <row r="422" spans="2:23" ht="60" x14ac:dyDescent="0.25">
      <c r="B422" s="746" t="s">
        <v>20</v>
      </c>
      <c r="C422" s="747"/>
      <c r="D422" s="403">
        <v>2007</v>
      </c>
      <c r="E422" s="403">
        <v>2008</v>
      </c>
      <c r="F422" s="403">
        <v>2009</v>
      </c>
      <c r="G422" s="119">
        <v>2010</v>
      </c>
      <c r="H422" s="119">
        <v>2011</v>
      </c>
      <c r="I422" s="119">
        <v>2012</v>
      </c>
      <c r="J422" s="119">
        <v>2013</v>
      </c>
      <c r="K422" s="119">
        <v>2014</v>
      </c>
      <c r="L422" s="119">
        <v>2015</v>
      </c>
      <c r="M422" s="119">
        <v>2016</v>
      </c>
      <c r="N422" s="119">
        <v>2017</v>
      </c>
      <c r="O422" s="106" t="s">
        <v>133</v>
      </c>
      <c r="P422" s="114" t="s">
        <v>287</v>
      </c>
      <c r="Q422" s="107" t="s">
        <v>49</v>
      </c>
      <c r="R422" s="266"/>
      <c r="S422" s="74"/>
      <c r="T422" s="74"/>
      <c r="U422" s="74"/>
      <c r="V422" s="74"/>
      <c r="W422" s="74"/>
    </row>
    <row r="423" spans="2:23" x14ac:dyDescent="0.25">
      <c r="B423" s="739" t="s">
        <v>276</v>
      </c>
      <c r="C423" s="740"/>
      <c r="D423" s="401"/>
      <c r="E423" s="401"/>
      <c r="F423" s="401"/>
      <c r="G423" s="258"/>
      <c r="H423" s="258"/>
      <c r="I423" s="258"/>
      <c r="J423" s="258"/>
      <c r="K423" s="258"/>
      <c r="L423" s="258"/>
      <c r="M423" s="258"/>
      <c r="N423" s="258"/>
      <c r="O423" s="258"/>
      <c r="P423" s="258"/>
      <c r="Q423" s="20">
        <f>SUM(D423:P423)</f>
        <v>0</v>
      </c>
      <c r="R423" s="425">
        <v>0</v>
      </c>
      <c r="S423" s="11">
        <v>1000</v>
      </c>
      <c r="T423" s="74"/>
      <c r="U423" s="74"/>
      <c r="V423" s="74"/>
      <c r="W423" s="74"/>
    </row>
    <row r="424" spans="2:23" x14ac:dyDescent="0.25">
      <c r="B424" s="741" t="s">
        <v>275</v>
      </c>
      <c r="C424" s="742"/>
      <c r="D424" s="120"/>
      <c r="E424" s="120"/>
      <c r="F424" s="120"/>
      <c r="G424" s="120"/>
      <c r="H424" s="120"/>
      <c r="I424" s="120"/>
      <c r="J424" s="120"/>
      <c r="K424" s="120"/>
      <c r="L424" s="120"/>
      <c r="M424" s="120"/>
      <c r="N424" s="120"/>
      <c r="O424" s="120"/>
      <c r="P424" s="120"/>
      <c r="Q424" s="86">
        <f>SUM(D424:P424)</f>
        <v>0</v>
      </c>
      <c r="R424" s="425">
        <v>0</v>
      </c>
      <c r="S424" s="11">
        <v>1000</v>
      </c>
      <c r="T424" s="74"/>
      <c r="U424" s="74"/>
      <c r="V424" s="74"/>
      <c r="W424" s="74"/>
    </row>
    <row r="425" spans="2:23" x14ac:dyDescent="0.25">
      <c r="B425" s="741" t="s">
        <v>140</v>
      </c>
      <c r="C425" s="742"/>
      <c r="D425" s="401"/>
      <c r="E425" s="401"/>
      <c r="F425" s="401"/>
      <c r="G425" s="258"/>
      <c r="H425" s="258"/>
      <c r="I425" s="258"/>
      <c r="J425" s="258"/>
      <c r="K425" s="258"/>
      <c r="L425" s="258"/>
      <c r="M425" s="258"/>
      <c r="N425" s="258"/>
      <c r="O425" s="258"/>
      <c r="P425" s="258"/>
      <c r="Q425" s="20">
        <f t="shared" ref="Q425:Q432" si="38">SUM(D425:P425)</f>
        <v>0</v>
      </c>
      <c r="R425" s="425">
        <v>1000</v>
      </c>
      <c r="S425" s="11">
        <v>10000</v>
      </c>
      <c r="T425" s="74"/>
      <c r="U425" s="74"/>
      <c r="V425" s="74"/>
      <c r="W425" s="74"/>
    </row>
    <row r="426" spans="2:23" x14ac:dyDescent="0.25">
      <c r="B426" s="741" t="s">
        <v>275</v>
      </c>
      <c r="C426" s="742"/>
      <c r="D426" s="120"/>
      <c r="E426" s="120"/>
      <c r="F426" s="120"/>
      <c r="G426" s="120"/>
      <c r="H426" s="120"/>
      <c r="I426" s="120"/>
      <c r="J426" s="120"/>
      <c r="K426" s="120"/>
      <c r="L426" s="120"/>
      <c r="M426" s="120"/>
      <c r="N426" s="120"/>
      <c r="O426" s="120"/>
      <c r="P426" s="120"/>
      <c r="Q426" s="86">
        <f t="shared" si="38"/>
        <v>0</v>
      </c>
      <c r="R426" s="425">
        <v>1000</v>
      </c>
      <c r="S426" s="11">
        <v>10000</v>
      </c>
      <c r="T426" s="74"/>
      <c r="U426" s="74"/>
      <c r="V426" s="74"/>
      <c r="W426" s="74"/>
    </row>
    <row r="427" spans="2:23" x14ac:dyDescent="0.25">
      <c r="B427" s="741" t="s">
        <v>322</v>
      </c>
      <c r="C427" s="742"/>
      <c r="D427" s="401"/>
      <c r="E427" s="401"/>
      <c r="F427" s="401"/>
      <c r="G427" s="258"/>
      <c r="H427" s="258"/>
      <c r="I427" s="258"/>
      <c r="J427" s="258"/>
      <c r="K427" s="258"/>
      <c r="L427" s="258"/>
      <c r="M427" s="258"/>
      <c r="N427" s="258"/>
      <c r="O427" s="258"/>
      <c r="P427" s="258"/>
      <c r="Q427" s="20">
        <f t="shared" si="38"/>
        <v>0</v>
      </c>
      <c r="R427" s="425">
        <v>10000</v>
      </c>
      <c r="S427" s="11">
        <v>50000</v>
      </c>
      <c r="T427" s="74"/>
      <c r="U427" s="74"/>
      <c r="V427" s="74"/>
      <c r="W427" s="74"/>
    </row>
    <row r="428" spans="2:23" x14ac:dyDescent="0.25">
      <c r="B428" s="741" t="s">
        <v>275</v>
      </c>
      <c r="C428" s="742"/>
      <c r="D428" s="120"/>
      <c r="E428" s="120"/>
      <c r="F428" s="120"/>
      <c r="G428" s="120"/>
      <c r="H428" s="120"/>
      <c r="I428" s="120"/>
      <c r="J428" s="120"/>
      <c r="K428" s="120"/>
      <c r="L428" s="120"/>
      <c r="M428" s="120"/>
      <c r="N428" s="120"/>
      <c r="O428" s="120"/>
      <c r="P428" s="120"/>
      <c r="Q428" s="86">
        <f t="shared" si="38"/>
        <v>0</v>
      </c>
      <c r="R428" s="425">
        <v>10000</v>
      </c>
      <c r="S428" s="11">
        <v>50000</v>
      </c>
      <c r="T428" s="74"/>
      <c r="U428" s="74"/>
      <c r="V428" s="74"/>
      <c r="W428" s="74"/>
    </row>
    <row r="429" spans="2:23" x14ac:dyDescent="0.25">
      <c r="B429" s="741" t="s">
        <v>278</v>
      </c>
      <c r="C429" s="742"/>
      <c r="D429" s="401"/>
      <c r="E429" s="401"/>
      <c r="F429" s="401"/>
      <c r="G429" s="258"/>
      <c r="H429" s="258"/>
      <c r="I429" s="258"/>
      <c r="J429" s="258"/>
      <c r="K429" s="258"/>
      <c r="L429" s="258"/>
      <c r="M429" s="258"/>
      <c r="N429" s="258"/>
      <c r="O429" s="258"/>
      <c r="P429" s="258"/>
      <c r="Q429" s="20">
        <f t="shared" si="38"/>
        <v>0</v>
      </c>
      <c r="R429" s="425">
        <v>50000</v>
      </c>
      <c r="S429" s="11">
        <v>100000</v>
      </c>
      <c r="T429" s="74"/>
      <c r="U429" s="74"/>
      <c r="V429" s="74"/>
      <c r="W429" s="74"/>
    </row>
    <row r="430" spans="2:23" x14ac:dyDescent="0.25">
      <c r="B430" s="741" t="s">
        <v>275</v>
      </c>
      <c r="C430" s="742"/>
      <c r="D430" s="120"/>
      <c r="E430" s="120"/>
      <c r="F430" s="120"/>
      <c r="G430" s="120"/>
      <c r="H430" s="120"/>
      <c r="I430" s="120"/>
      <c r="J430" s="120"/>
      <c r="K430" s="120"/>
      <c r="L430" s="120"/>
      <c r="M430" s="120"/>
      <c r="N430" s="120"/>
      <c r="O430" s="120"/>
      <c r="P430" s="120"/>
      <c r="Q430" s="86">
        <f t="shared" si="38"/>
        <v>0</v>
      </c>
      <c r="R430" s="425">
        <v>50000</v>
      </c>
      <c r="S430" s="11">
        <v>100000</v>
      </c>
      <c r="T430" s="74"/>
      <c r="U430" s="74"/>
      <c r="V430" s="74"/>
      <c r="W430" s="74"/>
    </row>
    <row r="431" spans="2:23" x14ac:dyDescent="0.25">
      <c r="B431" s="741" t="s">
        <v>281</v>
      </c>
      <c r="C431" s="742"/>
      <c r="D431" s="401"/>
      <c r="E431" s="401"/>
      <c r="F431" s="401"/>
      <c r="G431" s="258"/>
      <c r="H431" s="258"/>
      <c r="I431" s="258"/>
      <c r="J431" s="258"/>
      <c r="K431" s="258"/>
      <c r="L431" s="258"/>
      <c r="M431" s="258"/>
      <c r="N431" s="258"/>
      <c r="O431" s="258"/>
      <c r="P431" s="258"/>
      <c r="Q431" s="20">
        <f t="shared" si="38"/>
        <v>0</v>
      </c>
      <c r="R431" s="425">
        <v>100000</v>
      </c>
      <c r="S431" s="11">
        <v>500000</v>
      </c>
      <c r="T431" s="74"/>
      <c r="U431" s="74"/>
      <c r="V431" s="74"/>
      <c r="W431" s="74"/>
    </row>
    <row r="432" spans="2:23" x14ac:dyDescent="0.25">
      <c r="B432" s="754" t="s">
        <v>275</v>
      </c>
      <c r="C432" s="755"/>
      <c r="D432" s="120"/>
      <c r="E432" s="120"/>
      <c r="F432" s="120"/>
      <c r="G432" s="120"/>
      <c r="H432" s="120"/>
      <c r="I432" s="120"/>
      <c r="J432" s="120"/>
      <c r="K432" s="120"/>
      <c r="L432" s="120"/>
      <c r="M432" s="120"/>
      <c r="N432" s="120"/>
      <c r="O432" s="120"/>
      <c r="P432" s="120"/>
      <c r="Q432" s="86">
        <f t="shared" si="38"/>
        <v>0</v>
      </c>
      <c r="R432" s="425">
        <v>100000</v>
      </c>
      <c r="S432" s="11">
        <v>500000</v>
      </c>
      <c r="T432" s="74"/>
      <c r="U432" s="74"/>
      <c r="V432" s="74"/>
      <c r="W432" s="74"/>
    </row>
    <row r="433" spans="2:23" x14ac:dyDescent="0.25">
      <c r="B433" s="732" t="s">
        <v>48</v>
      </c>
      <c r="C433" s="733"/>
      <c r="D433" s="5">
        <f t="shared" ref="D433:F434" si="39">SUM(D423,D425,D427,D429,D431)</f>
        <v>0</v>
      </c>
      <c r="E433" s="5">
        <f t="shared" si="39"/>
        <v>0</v>
      </c>
      <c r="F433" s="5">
        <f t="shared" si="39"/>
        <v>0</v>
      </c>
      <c r="G433" s="5">
        <f t="shared" ref="G433:P434" si="40">SUM(G423,G425,G427,G429,G431)</f>
        <v>0</v>
      </c>
      <c r="H433" s="5">
        <f t="shared" si="40"/>
        <v>0</v>
      </c>
      <c r="I433" s="5">
        <f t="shared" si="40"/>
        <v>0</v>
      </c>
      <c r="J433" s="5">
        <f t="shared" si="40"/>
        <v>0</v>
      </c>
      <c r="K433" s="5">
        <f t="shared" si="40"/>
        <v>0</v>
      </c>
      <c r="L433" s="5">
        <f t="shared" si="40"/>
        <v>0</v>
      </c>
      <c r="M433" s="5">
        <f t="shared" si="40"/>
        <v>0</v>
      </c>
      <c r="N433" s="5">
        <f t="shared" si="40"/>
        <v>0</v>
      </c>
      <c r="O433" s="5">
        <f t="shared" si="40"/>
        <v>0</v>
      </c>
      <c r="P433" s="5">
        <f t="shared" si="40"/>
        <v>0</v>
      </c>
      <c r="Q433" s="248">
        <f>SUM(D433:P433)</f>
        <v>0</v>
      </c>
      <c r="R433" s="266"/>
      <c r="S433" s="74"/>
      <c r="T433" s="74"/>
      <c r="U433" s="74"/>
      <c r="V433" s="74"/>
      <c r="W433" s="74"/>
    </row>
    <row r="434" spans="2:23" x14ac:dyDescent="0.25">
      <c r="B434" s="730" t="s">
        <v>282</v>
      </c>
      <c r="C434" s="731"/>
      <c r="D434" s="135">
        <f t="shared" si="39"/>
        <v>0</v>
      </c>
      <c r="E434" s="135">
        <f t="shared" si="39"/>
        <v>0</v>
      </c>
      <c r="F434" s="135">
        <f t="shared" si="39"/>
        <v>0</v>
      </c>
      <c r="G434" s="135">
        <f t="shared" si="40"/>
        <v>0</v>
      </c>
      <c r="H434" s="135">
        <f t="shared" si="40"/>
        <v>0</v>
      </c>
      <c r="I434" s="135">
        <f t="shared" si="40"/>
        <v>0</v>
      </c>
      <c r="J434" s="135">
        <f t="shared" si="40"/>
        <v>0</v>
      </c>
      <c r="K434" s="135">
        <f t="shared" si="40"/>
        <v>0</v>
      </c>
      <c r="L434" s="135">
        <f t="shared" si="40"/>
        <v>0</v>
      </c>
      <c r="M434" s="135">
        <f t="shared" si="40"/>
        <v>0</v>
      </c>
      <c r="N434" s="135">
        <f t="shared" si="40"/>
        <v>0</v>
      </c>
      <c r="O434" s="135">
        <f t="shared" si="40"/>
        <v>0</v>
      </c>
      <c r="P434" s="135">
        <f t="shared" si="40"/>
        <v>0</v>
      </c>
      <c r="Q434" s="123">
        <f>SUM(D434:P434)</f>
        <v>0</v>
      </c>
      <c r="R434" s="266"/>
      <c r="S434" s="74"/>
      <c r="T434" s="74"/>
      <c r="U434" s="74"/>
      <c r="V434" s="74"/>
      <c r="W434" s="74"/>
    </row>
    <row r="435" spans="2:23" x14ac:dyDescent="0.25">
      <c r="B435" s="752" t="s">
        <v>134</v>
      </c>
      <c r="C435" s="753"/>
      <c r="D435" s="271"/>
      <c r="E435" s="271"/>
      <c r="F435" s="271"/>
      <c r="G435" s="271"/>
      <c r="H435" s="271"/>
      <c r="I435" s="271"/>
      <c r="J435" s="271"/>
      <c r="K435" s="271"/>
      <c r="L435" s="271"/>
      <c r="M435" s="271"/>
      <c r="N435" s="271"/>
      <c r="O435" s="271"/>
      <c r="P435" s="272"/>
      <c r="Q435" s="273">
        <f>SUM(D435:P435)</f>
        <v>0</v>
      </c>
      <c r="R435" s="74"/>
      <c r="S435" s="74"/>
      <c r="T435" s="74"/>
      <c r="U435" s="74"/>
      <c r="V435" s="74"/>
      <c r="W435" s="74"/>
    </row>
    <row r="436" spans="2:23" x14ac:dyDescent="0.25">
      <c r="B436" s="92"/>
      <c r="C436" s="74"/>
      <c r="D436" s="74"/>
      <c r="E436" s="74"/>
      <c r="F436" s="74"/>
      <c r="G436" s="74"/>
      <c r="H436" s="74"/>
      <c r="I436" s="74"/>
      <c r="J436" s="74"/>
      <c r="K436" s="74"/>
      <c r="L436" s="74"/>
      <c r="M436" s="74"/>
      <c r="N436" s="74"/>
      <c r="O436" s="74"/>
      <c r="P436" s="74"/>
      <c r="Q436" s="74"/>
      <c r="R436" s="74"/>
      <c r="S436" s="74"/>
      <c r="T436" s="74"/>
      <c r="U436" s="74"/>
      <c r="V436" s="74"/>
      <c r="W436" s="74"/>
    </row>
    <row r="437" spans="2:23" x14ac:dyDescent="0.25">
      <c r="B437" s="92"/>
      <c r="C437" s="74"/>
      <c r="D437" s="74"/>
      <c r="E437" s="74"/>
      <c r="F437" s="74"/>
      <c r="G437" s="74"/>
      <c r="H437" s="74"/>
      <c r="I437" s="74"/>
      <c r="J437" s="74"/>
      <c r="K437" s="74"/>
      <c r="L437" s="74"/>
      <c r="M437" s="74"/>
      <c r="N437" s="74"/>
      <c r="O437" s="74"/>
      <c r="P437" s="74"/>
      <c r="Q437" s="74"/>
      <c r="R437" s="74"/>
      <c r="S437" s="74"/>
      <c r="T437" s="74"/>
      <c r="U437" s="74"/>
      <c r="V437" s="74"/>
      <c r="W437" s="74"/>
    </row>
    <row r="438" spans="2:23" x14ac:dyDescent="0.25">
      <c r="B438" s="92"/>
      <c r="C438" s="74"/>
      <c r="D438" s="74"/>
      <c r="E438" s="74"/>
      <c r="F438" s="74"/>
      <c r="G438" s="74"/>
      <c r="H438" s="74"/>
      <c r="I438" s="74"/>
      <c r="J438" s="74"/>
      <c r="K438" s="74"/>
      <c r="L438" s="74"/>
      <c r="M438" s="74"/>
      <c r="N438" s="74"/>
      <c r="O438" s="74"/>
      <c r="P438" s="74"/>
      <c r="Q438" s="74"/>
      <c r="R438" s="74"/>
      <c r="S438" s="74"/>
      <c r="T438" s="74"/>
      <c r="U438" s="74"/>
      <c r="V438" s="74"/>
      <c r="W438" s="74"/>
    </row>
    <row r="439" spans="2:23" x14ac:dyDescent="0.25">
      <c r="B439" s="92"/>
      <c r="C439" s="74"/>
      <c r="D439" s="74"/>
      <c r="E439" s="74"/>
      <c r="F439" s="74"/>
      <c r="G439" s="74"/>
      <c r="H439" s="74"/>
      <c r="I439" s="74"/>
      <c r="J439" s="74"/>
      <c r="K439" s="74"/>
      <c r="L439" s="74"/>
      <c r="M439" s="74"/>
      <c r="N439" s="74"/>
      <c r="O439" s="74"/>
      <c r="P439" s="74"/>
      <c r="Q439" s="74"/>
      <c r="R439" s="74"/>
      <c r="S439" s="74"/>
      <c r="T439" s="74"/>
      <c r="U439" s="74"/>
      <c r="V439" s="74"/>
      <c r="W439" s="74"/>
    </row>
    <row r="440" spans="2:23" x14ac:dyDescent="0.25">
      <c r="B440" s="92"/>
      <c r="C440" s="74"/>
      <c r="D440" s="74"/>
      <c r="E440" s="74"/>
      <c r="F440" s="74"/>
      <c r="G440" s="74"/>
      <c r="H440" s="74"/>
      <c r="I440" s="74"/>
      <c r="J440" s="74"/>
      <c r="K440" s="74"/>
      <c r="L440" s="74"/>
      <c r="M440" s="74"/>
      <c r="N440" s="74"/>
      <c r="O440" s="74"/>
      <c r="P440" s="74"/>
      <c r="Q440" s="74"/>
      <c r="R440" s="74"/>
      <c r="S440" s="74"/>
      <c r="T440" s="74"/>
      <c r="U440" s="74"/>
      <c r="V440" s="74"/>
      <c r="W440" s="74"/>
    </row>
    <row r="441" spans="2:23" x14ac:dyDescent="0.25">
      <c r="B441" s="92"/>
      <c r="C441" s="74"/>
      <c r="D441" s="74"/>
      <c r="E441" s="74"/>
      <c r="F441" s="74"/>
      <c r="G441" s="74"/>
      <c r="H441" s="74"/>
      <c r="I441" s="74"/>
      <c r="J441" s="74"/>
      <c r="K441" s="74"/>
      <c r="L441" s="74"/>
      <c r="M441" s="74"/>
      <c r="N441" s="74"/>
      <c r="O441" s="74"/>
      <c r="P441" s="74"/>
      <c r="Q441" s="74"/>
      <c r="R441" s="74"/>
      <c r="S441" s="74"/>
      <c r="T441" s="74"/>
      <c r="U441" s="74"/>
      <c r="V441" s="74"/>
      <c r="W441" s="74"/>
    </row>
    <row r="442" spans="2:23" x14ac:dyDescent="0.25">
      <c r="B442" s="92"/>
      <c r="C442" s="74"/>
      <c r="D442" s="74"/>
      <c r="E442" s="74"/>
      <c r="F442" s="74"/>
      <c r="G442" s="74"/>
      <c r="H442" s="74"/>
      <c r="I442" s="74"/>
      <c r="J442" s="74"/>
      <c r="K442" s="74"/>
      <c r="L442" s="74"/>
      <c r="M442" s="74"/>
      <c r="N442" s="74"/>
      <c r="O442" s="74"/>
      <c r="P442" s="74"/>
      <c r="Q442" s="74"/>
      <c r="R442" s="74"/>
      <c r="S442" s="74"/>
      <c r="T442" s="74"/>
      <c r="U442" s="74"/>
      <c r="V442" s="74"/>
      <c r="W442" s="74"/>
    </row>
    <row r="443" spans="2:23" x14ac:dyDescent="0.25">
      <c r="B443" s="92"/>
      <c r="C443" s="74"/>
      <c r="D443" s="74"/>
      <c r="E443" s="74"/>
      <c r="F443" s="74"/>
      <c r="G443" s="74"/>
      <c r="H443" s="74"/>
      <c r="I443" s="74"/>
      <c r="J443" s="74"/>
      <c r="K443" s="74"/>
      <c r="L443" s="74"/>
      <c r="M443" s="74"/>
      <c r="N443" s="74"/>
      <c r="O443" s="74"/>
      <c r="P443" s="74"/>
      <c r="Q443" s="74"/>
      <c r="R443" s="74"/>
      <c r="S443" s="74"/>
      <c r="T443" s="74"/>
      <c r="U443" s="74"/>
      <c r="V443" s="74"/>
      <c r="W443" s="74"/>
    </row>
    <row r="444" spans="2:23" x14ac:dyDescent="0.25">
      <c r="B444" s="92"/>
      <c r="C444" s="74"/>
      <c r="D444" s="74"/>
      <c r="E444" s="74"/>
      <c r="F444" s="74"/>
      <c r="G444" s="74"/>
      <c r="H444" s="74"/>
      <c r="I444" s="74"/>
      <c r="J444" s="74"/>
      <c r="K444" s="74"/>
      <c r="L444" s="74"/>
      <c r="M444" s="74"/>
      <c r="N444" s="74"/>
      <c r="O444" s="74"/>
      <c r="P444" s="74"/>
      <c r="Q444" s="74"/>
      <c r="R444" s="74"/>
      <c r="S444" s="74"/>
      <c r="T444" s="74"/>
      <c r="U444" s="74"/>
      <c r="V444" s="74"/>
      <c r="W444" s="74"/>
    </row>
    <row r="445" spans="2:23" x14ac:dyDescent="0.25">
      <c r="B445" s="92"/>
      <c r="C445" s="74"/>
      <c r="D445" s="74"/>
      <c r="E445" s="74"/>
      <c r="F445" s="74"/>
      <c r="G445" s="74"/>
      <c r="H445" s="74"/>
      <c r="I445" s="74"/>
      <c r="J445" s="74"/>
      <c r="K445" s="74"/>
      <c r="L445" s="74"/>
      <c r="M445" s="74"/>
      <c r="N445" s="74"/>
      <c r="O445" s="74"/>
      <c r="P445" s="74"/>
      <c r="Q445" s="74"/>
      <c r="R445" s="74"/>
      <c r="S445" s="74"/>
      <c r="T445" s="74"/>
      <c r="U445" s="74"/>
      <c r="V445" s="74"/>
      <c r="W445" s="74"/>
    </row>
    <row r="446" spans="2:23" x14ac:dyDescent="0.25">
      <c r="B446" s="92"/>
      <c r="C446" s="74"/>
      <c r="D446" s="74"/>
      <c r="E446" s="74"/>
      <c r="F446" s="74"/>
      <c r="G446" s="74"/>
      <c r="H446" s="74"/>
      <c r="I446" s="74"/>
      <c r="J446" s="74"/>
      <c r="K446" s="74"/>
      <c r="L446" s="74"/>
      <c r="M446" s="74"/>
      <c r="N446" s="74"/>
      <c r="O446" s="74"/>
      <c r="P446" s="74"/>
      <c r="Q446" s="74"/>
      <c r="R446" s="74"/>
      <c r="S446" s="74"/>
      <c r="T446" s="74"/>
      <c r="U446" s="74"/>
      <c r="V446" s="74"/>
      <c r="W446" s="74"/>
    </row>
    <row r="447" spans="2:23" ht="62.25" customHeight="1" x14ac:dyDescent="0.25">
      <c r="B447" s="92"/>
      <c r="C447" s="74"/>
      <c r="D447" s="74"/>
      <c r="E447" s="74"/>
      <c r="F447" s="74"/>
      <c r="G447" s="74"/>
      <c r="H447" s="74"/>
      <c r="I447" s="74"/>
      <c r="J447" s="74"/>
      <c r="K447" s="74"/>
      <c r="L447" s="74"/>
      <c r="M447" s="74"/>
      <c r="N447" s="74"/>
      <c r="O447" s="74"/>
      <c r="P447" s="74"/>
      <c r="Q447" s="74"/>
      <c r="R447" s="74"/>
      <c r="S447" s="74"/>
      <c r="T447" s="74"/>
      <c r="U447" s="74"/>
      <c r="V447" s="74"/>
      <c r="W447" s="74"/>
    </row>
    <row r="448" spans="2:23" x14ac:dyDescent="0.25">
      <c r="B448" s="92"/>
      <c r="C448" s="74"/>
      <c r="D448" s="74"/>
      <c r="E448" s="74"/>
      <c r="F448" s="74"/>
      <c r="G448" s="74"/>
      <c r="H448" s="74"/>
      <c r="I448" s="74"/>
      <c r="J448" s="74"/>
      <c r="K448" s="74"/>
      <c r="L448" s="74"/>
      <c r="M448" s="74"/>
      <c r="N448" s="74"/>
      <c r="O448" s="74"/>
      <c r="P448" s="74"/>
      <c r="Q448" s="74"/>
      <c r="R448" s="74"/>
      <c r="S448" s="74"/>
      <c r="T448" s="74"/>
      <c r="U448" s="74"/>
      <c r="V448" s="74"/>
      <c r="W448" s="74"/>
    </row>
    <row r="449" spans="2:23" x14ac:dyDescent="0.25">
      <c r="B449" s="92"/>
      <c r="C449" s="74"/>
      <c r="D449" s="74"/>
      <c r="E449" s="74"/>
      <c r="F449" s="74"/>
      <c r="G449" s="74"/>
      <c r="H449" s="74"/>
      <c r="I449" s="74"/>
      <c r="J449" s="74"/>
      <c r="K449" s="74"/>
      <c r="L449" s="74"/>
      <c r="M449" s="74"/>
      <c r="N449" s="74"/>
      <c r="O449" s="74"/>
      <c r="P449" s="74"/>
      <c r="Q449" s="74"/>
      <c r="R449" s="74"/>
      <c r="S449" s="74"/>
      <c r="T449" s="74"/>
      <c r="U449" s="74"/>
      <c r="V449" s="74"/>
      <c r="W449" s="74"/>
    </row>
    <row r="450" spans="2:23" x14ac:dyDescent="0.25">
      <c r="B450" s="92"/>
      <c r="C450" s="74"/>
      <c r="D450" s="74"/>
      <c r="E450" s="74"/>
      <c r="F450" s="74"/>
      <c r="G450" s="74"/>
      <c r="H450" s="74"/>
      <c r="I450" s="74"/>
      <c r="J450" s="74"/>
      <c r="K450" s="74"/>
      <c r="L450" s="74"/>
      <c r="M450" s="74"/>
      <c r="N450" s="74"/>
      <c r="O450" s="74"/>
      <c r="P450" s="74"/>
      <c r="Q450" s="74"/>
      <c r="R450" s="74"/>
      <c r="S450" s="74"/>
      <c r="T450" s="74"/>
      <c r="U450" s="74"/>
      <c r="V450" s="74"/>
      <c r="W450" s="74"/>
    </row>
    <row r="451" spans="2:23" x14ac:dyDescent="0.25">
      <c r="B451" s="92"/>
      <c r="C451" s="74"/>
      <c r="D451" s="74"/>
      <c r="E451" s="74"/>
      <c r="F451" s="74"/>
      <c r="G451" s="74"/>
      <c r="H451" s="74"/>
      <c r="I451" s="74"/>
      <c r="J451" s="74"/>
      <c r="K451" s="74"/>
      <c r="L451" s="74"/>
      <c r="M451" s="74"/>
      <c r="N451" s="74"/>
      <c r="O451" s="74"/>
      <c r="P451" s="74"/>
      <c r="Q451" s="74"/>
      <c r="R451" s="74"/>
      <c r="S451" s="74"/>
      <c r="T451" s="74"/>
      <c r="U451" s="74"/>
      <c r="V451" s="74"/>
      <c r="W451" s="74"/>
    </row>
    <row r="452" spans="2:23" x14ac:dyDescent="0.25">
      <c r="B452" s="758" t="s">
        <v>335</v>
      </c>
      <c r="C452" s="759"/>
      <c r="D452" s="759"/>
      <c r="E452" s="759"/>
      <c r="F452" s="759"/>
      <c r="G452" s="759"/>
      <c r="H452" s="759"/>
      <c r="I452" s="759"/>
      <c r="J452" s="759"/>
      <c r="K452" s="759"/>
      <c r="L452" s="759"/>
      <c r="M452" s="759"/>
      <c r="N452" s="759"/>
      <c r="O452" s="759"/>
      <c r="P452" s="759"/>
      <c r="Q452" s="759"/>
      <c r="R452" s="759"/>
      <c r="S452" s="759"/>
      <c r="T452" s="759"/>
      <c r="U452" s="759"/>
      <c r="V452" s="759"/>
      <c r="W452" s="759"/>
    </row>
    <row r="453" spans="2:23" x14ac:dyDescent="0.25">
      <c r="B453" s="265"/>
      <c r="C453" s="266"/>
      <c r="D453" s="8">
        <v>39083</v>
      </c>
      <c r="E453" s="8">
        <v>39448</v>
      </c>
      <c r="F453" s="8">
        <v>39814</v>
      </c>
      <c r="G453" s="8">
        <v>40179</v>
      </c>
      <c r="H453" s="8">
        <v>40544</v>
      </c>
      <c r="I453" s="8">
        <v>40909</v>
      </c>
      <c r="J453" s="8">
        <v>41275</v>
      </c>
      <c r="K453" s="8">
        <v>41640</v>
      </c>
      <c r="L453" s="8">
        <v>42005</v>
      </c>
      <c r="M453" s="8">
        <v>42370</v>
      </c>
      <c r="N453" s="8">
        <v>42736</v>
      </c>
      <c r="O453" s="8">
        <v>43101</v>
      </c>
      <c r="P453" s="8">
        <v>43282</v>
      </c>
      <c r="Q453" s="266"/>
      <c r="R453" s="74"/>
      <c r="S453" s="74"/>
      <c r="T453" s="74"/>
      <c r="U453" s="74"/>
      <c r="V453" s="74"/>
      <c r="W453" s="74"/>
    </row>
    <row r="454" spans="2:23" x14ac:dyDescent="0.25">
      <c r="B454" s="267"/>
      <c r="C454" s="268"/>
      <c r="D454" s="8">
        <v>39447</v>
      </c>
      <c r="E454" s="8">
        <v>39813</v>
      </c>
      <c r="F454" s="8">
        <v>40178</v>
      </c>
      <c r="G454" s="8">
        <v>40543</v>
      </c>
      <c r="H454" s="8">
        <v>40908</v>
      </c>
      <c r="I454" s="8">
        <v>41274</v>
      </c>
      <c r="J454" s="8">
        <v>41639</v>
      </c>
      <c r="K454" s="8">
        <v>42004</v>
      </c>
      <c r="L454" s="8">
        <v>42369</v>
      </c>
      <c r="M454" s="8">
        <v>42735</v>
      </c>
      <c r="N454" s="8">
        <v>43100</v>
      </c>
      <c r="O454" s="8">
        <v>43281</v>
      </c>
      <c r="P454" s="8">
        <v>43556</v>
      </c>
      <c r="Q454" s="266"/>
      <c r="R454" s="74"/>
      <c r="S454" s="74"/>
      <c r="T454" s="74"/>
      <c r="U454" s="74"/>
      <c r="V454" s="74"/>
      <c r="W454" s="74"/>
    </row>
    <row r="455" spans="2:23" ht="60" x14ac:dyDescent="0.25">
      <c r="B455" s="746" t="s">
        <v>27</v>
      </c>
      <c r="C455" s="747"/>
      <c r="D455" s="403">
        <v>2007</v>
      </c>
      <c r="E455" s="403">
        <v>2008</v>
      </c>
      <c r="F455" s="403">
        <v>2009</v>
      </c>
      <c r="G455" s="119">
        <v>2010</v>
      </c>
      <c r="H455" s="119">
        <v>2011</v>
      </c>
      <c r="I455" s="119">
        <v>2012</v>
      </c>
      <c r="J455" s="119">
        <v>2013</v>
      </c>
      <c r="K455" s="119">
        <v>2014</v>
      </c>
      <c r="L455" s="119">
        <v>2015</v>
      </c>
      <c r="M455" s="119">
        <v>2016</v>
      </c>
      <c r="N455" s="119">
        <v>2017</v>
      </c>
      <c r="O455" s="106" t="s">
        <v>133</v>
      </c>
      <c r="P455" s="114" t="s">
        <v>287</v>
      </c>
      <c r="Q455" s="411" t="s">
        <v>49</v>
      </c>
      <c r="R455" s="266"/>
      <c r="S455" s="74"/>
      <c r="T455" s="74"/>
      <c r="U455" s="74"/>
      <c r="V455" s="74"/>
      <c r="W455" s="74"/>
    </row>
    <row r="456" spans="2:23" x14ac:dyDescent="0.25">
      <c r="B456" s="739" t="s">
        <v>276</v>
      </c>
      <c r="C456" s="740"/>
      <c r="D456" s="401"/>
      <c r="E456" s="401"/>
      <c r="F456" s="401"/>
      <c r="G456" s="258"/>
      <c r="H456" s="258"/>
      <c r="I456" s="258"/>
      <c r="J456" s="258"/>
      <c r="K456" s="258"/>
      <c r="L456" s="258"/>
      <c r="M456" s="258"/>
      <c r="N456" s="258"/>
      <c r="O456" s="258"/>
      <c r="P456" s="258"/>
      <c r="Q456" s="18">
        <f>SUM(D456:P456)</f>
        <v>0</v>
      </c>
      <c r="R456" s="11">
        <v>0</v>
      </c>
      <c r="S456" s="11">
        <v>1000</v>
      </c>
      <c r="T456" s="74"/>
      <c r="U456" s="74"/>
      <c r="V456" s="74"/>
      <c r="W456" s="74"/>
    </row>
    <row r="457" spans="2:23" x14ac:dyDescent="0.25">
      <c r="B457" s="741" t="s">
        <v>275</v>
      </c>
      <c r="C457" s="742"/>
      <c r="D457" s="120"/>
      <c r="E457" s="120"/>
      <c r="F457" s="120"/>
      <c r="G457" s="120"/>
      <c r="H457" s="120"/>
      <c r="I457" s="120"/>
      <c r="J457" s="120"/>
      <c r="K457" s="120"/>
      <c r="L457" s="120"/>
      <c r="M457" s="120"/>
      <c r="N457" s="120"/>
      <c r="O457" s="120"/>
      <c r="P457" s="120"/>
      <c r="Q457" s="86">
        <f>SUM(D457:P457)</f>
        <v>0</v>
      </c>
      <c r="R457" s="11">
        <v>0</v>
      </c>
      <c r="S457" s="11">
        <v>1000</v>
      </c>
      <c r="T457" s="74"/>
      <c r="U457" s="74"/>
      <c r="V457" s="74"/>
      <c r="W457" s="74"/>
    </row>
    <row r="458" spans="2:23" x14ac:dyDescent="0.25">
      <c r="B458" s="741" t="s">
        <v>140</v>
      </c>
      <c r="C458" s="742"/>
      <c r="D458" s="401"/>
      <c r="E458" s="401"/>
      <c r="F458" s="401"/>
      <c r="G458" s="258"/>
      <c r="H458" s="258"/>
      <c r="I458" s="258"/>
      <c r="J458" s="258"/>
      <c r="K458" s="258"/>
      <c r="L458" s="258"/>
      <c r="M458" s="258"/>
      <c r="N458" s="258"/>
      <c r="O458" s="258"/>
      <c r="P458" s="258"/>
      <c r="Q458" s="20">
        <f t="shared" ref="Q458:Q465" si="41">SUM(D458:P458)</f>
        <v>0</v>
      </c>
      <c r="R458" s="11">
        <v>1000</v>
      </c>
      <c r="S458" s="11">
        <v>10000</v>
      </c>
      <c r="T458" s="74"/>
      <c r="U458" s="74"/>
      <c r="V458" s="74"/>
      <c r="W458" s="74"/>
    </row>
    <row r="459" spans="2:23" x14ac:dyDescent="0.25">
      <c r="B459" s="741" t="s">
        <v>275</v>
      </c>
      <c r="C459" s="742"/>
      <c r="D459" s="120"/>
      <c r="E459" s="120"/>
      <c r="F459" s="120"/>
      <c r="G459" s="120"/>
      <c r="H459" s="120"/>
      <c r="I459" s="120"/>
      <c r="J459" s="120"/>
      <c r="K459" s="120"/>
      <c r="L459" s="120"/>
      <c r="M459" s="120"/>
      <c r="N459" s="120"/>
      <c r="O459" s="120"/>
      <c r="P459" s="120"/>
      <c r="Q459" s="86">
        <f t="shared" si="41"/>
        <v>0</v>
      </c>
      <c r="R459" s="11">
        <v>1000</v>
      </c>
      <c r="S459" s="11">
        <v>10000</v>
      </c>
      <c r="T459" s="74"/>
      <c r="U459" s="74"/>
      <c r="V459" s="74"/>
      <c r="W459" s="74"/>
    </row>
    <row r="460" spans="2:23" x14ac:dyDescent="0.25">
      <c r="B460" s="741" t="s">
        <v>322</v>
      </c>
      <c r="C460" s="742"/>
      <c r="D460" s="401"/>
      <c r="E460" s="401"/>
      <c r="F460" s="401"/>
      <c r="G460" s="258"/>
      <c r="H460" s="258"/>
      <c r="I460" s="258"/>
      <c r="J460" s="258"/>
      <c r="K460" s="258"/>
      <c r="L460" s="258"/>
      <c r="M460" s="258"/>
      <c r="N460" s="258"/>
      <c r="O460" s="258"/>
      <c r="P460" s="258"/>
      <c r="Q460" s="20">
        <f t="shared" si="41"/>
        <v>0</v>
      </c>
      <c r="R460" s="11">
        <v>10000</v>
      </c>
      <c r="S460" s="11">
        <v>50000</v>
      </c>
      <c r="T460" s="74"/>
      <c r="U460" s="74"/>
      <c r="V460" s="74"/>
      <c r="W460" s="74"/>
    </row>
    <row r="461" spans="2:23" x14ac:dyDescent="0.25">
      <c r="B461" s="741" t="s">
        <v>275</v>
      </c>
      <c r="C461" s="742"/>
      <c r="D461" s="120"/>
      <c r="E461" s="120"/>
      <c r="F461" s="120"/>
      <c r="G461" s="120"/>
      <c r="H461" s="120"/>
      <c r="I461" s="120"/>
      <c r="J461" s="120"/>
      <c r="K461" s="120"/>
      <c r="L461" s="120"/>
      <c r="M461" s="120"/>
      <c r="N461" s="120"/>
      <c r="O461" s="120"/>
      <c r="P461" s="120"/>
      <c r="Q461" s="86">
        <f t="shared" si="41"/>
        <v>0</v>
      </c>
      <c r="R461" s="11">
        <v>10000</v>
      </c>
      <c r="S461" s="11">
        <v>50000</v>
      </c>
      <c r="T461" s="74"/>
      <c r="U461" s="74"/>
      <c r="V461" s="74"/>
      <c r="W461" s="74"/>
    </row>
    <row r="462" spans="2:23" x14ac:dyDescent="0.25">
      <c r="B462" s="741" t="s">
        <v>278</v>
      </c>
      <c r="C462" s="742"/>
      <c r="D462" s="401"/>
      <c r="E462" s="401"/>
      <c r="F462" s="401"/>
      <c r="G462" s="258"/>
      <c r="H462" s="258"/>
      <c r="I462" s="258"/>
      <c r="J462" s="258"/>
      <c r="K462" s="258"/>
      <c r="L462" s="258"/>
      <c r="M462" s="258"/>
      <c r="N462" s="258"/>
      <c r="O462" s="258"/>
      <c r="P462" s="258"/>
      <c r="Q462" s="20">
        <f t="shared" si="41"/>
        <v>0</v>
      </c>
      <c r="R462" s="11">
        <v>50000</v>
      </c>
      <c r="S462" s="11">
        <v>100000</v>
      </c>
      <c r="T462" s="74"/>
      <c r="U462" s="74"/>
      <c r="V462" s="74"/>
      <c r="W462" s="74"/>
    </row>
    <row r="463" spans="2:23" x14ac:dyDescent="0.25">
      <c r="B463" s="741" t="s">
        <v>275</v>
      </c>
      <c r="C463" s="742"/>
      <c r="D463" s="120"/>
      <c r="E463" s="120"/>
      <c r="F463" s="120"/>
      <c r="G463" s="120"/>
      <c r="H463" s="120"/>
      <c r="I463" s="120"/>
      <c r="J463" s="120"/>
      <c r="K463" s="120"/>
      <c r="L463" s="120"/>
      <c r="M463" s="120"/>
      <c r="N463" s="120"/>
      <c r="O463" s="120"/>
      <c r="P463" s="120"/>
      <c r="Q463" s="86">
        <f t="shared" si="41"/>
        <v>0</v>
      </c>
      <c r="R463" s="11">
        <v>50000</v>
      </c>
      <c r="S463" s="11">
        <v>100000</v>
      </c>
      <c r="T463" s="74"/>
      <c r="U463" s="74"/>
      <c r="V463" s="74"/>
      <c r="W463" s="74"/>
    </row>
    <row r="464" spans="2:23" x14ac:dyDescent="0.25">
      <c r="B464" s="741" t="s">
        <v>281</v>
      </c>
      <c r="C464" s="742"/>
      <c r="D464" s="401"/>
      <c r="E464" s="401"/>
      <c r="F464" s="401"/>
      <c r="G464" s="258"/>
      <c r="H464" s="258"/>
      <c r="I464" s="258"/>
      <c r="J464" s="258"/>
      <c r="K464" s="258"/>
      <c r="L464" s="258"/>
      <c r="M464" s="258"/>
      <c r="N464" s="258"/>
      <c r="O464" s="258"/>
      <c r="P464" s="258"/>
      <c r="Q464" s="20">
        <f t="shared" si="41"/>
        <v>0</v>
      </c>
      <c r="R464" s="11">
        <v>100000</v>
      </c>
      <c r="S464" s="11">
        <v>500000</v>
      </c>
      <c r="T464" s="74"/>
      <c r="U464" s="74"/>
      <c r="V464" s="74"/>
      <c r="W464" s="74"/>
    </row>
    <row r="465" spans="2:23" x14ac:dyDescent="0.25">
      <c r="B465" s="754" t="s">
        <v>275</v>
      </c>
      <c r="C465" s="755"/>
      <c r="D465" s="120"/>
      <c r="E465" s="120"/>
      <c r="F465" s="120"/>
      <c r="G465" s="120"/>
      <c r="H465" s="120"/>
      <c r="I465" s="120"/>
      <c r="J465" s="120"/>
      <c r="K465" s="120"/>
      <c r="L465" s="120"/>
      <c r="M465" s="120"/>
      <c r="N465" s="120"/>
      <c r="O465" s="120"/>
      <c r="P465" s="120"/>
      <c r="Q465" s="125">
        <f t="shared" si="41"/>
        <v>0</v>
      </c>
      <c r="R465" s="11">
        <v>100000</v>
      </c>
      <c r="S465" s="11">
        <v>500000</v>
      </c>
      <c r="T465" s="74"/>
      <c r="U465" s="74"/>
      <c r="V465" s="74"/>
      <c r="W465" s="74"/>
    </row>
    <row r="466" spans="2:23" x14ac:dyDescent="0.25">
      <c r="B466" s="732" t="s">
        <v>48</v>
      </c>
      <c r="C466" s="733"/>
      <c r="D466" s="5">
        <f t="shared" ref="D466:F467" si="42">SUM(D456,D458,D460,D462,D464)</f>
        <v>0</v>
      </c>
      <c r="E466" s="5">
        <f t="shared" si="42"/>
        <v>0</v>
      </c>
      <c r="F466" s="5">
        <f t="shared" si="42"/>
        <v>0</v>
      </c>
      <c r="G466" s="5">
        <f t="shared" ref="G466:P467" si="43">SUM(G456,G458,G460,G462,G464)</f>
        <v>0</v>
      </c>
      <c r="H466" s="5">
        <f t="shared" si="43"/>
        <v>0</v>
      </c>
      <c r="I466" s="5">
        <f t="shared" si="43"/>
        <v>0</v>
      </c>
      <c r="J466" s="5">
        <f t="shared" si="43"/>
        <v>0</v>
      </c>
      <c r="K466" s="5">
        <f t="shared" si="43"/>
        <v>0</v>
      </c>
      <c r="L466" s="5">
        <f t="shared" si="43"/>
        <v>0</v>
      </c>
      <c r="M466" s="5">
        <f t="shared" si="43"/>
        <v>0</v>
      </c>
      <c r="N466" s="5">
        <f t="shared" si="43"/>
        <v>0</v>
      </c>
      <c r="O466" s="5">
        <f t="shared" si="43"/>
        <v>0</v>
      </c>
      <c r="P466" s="5">
        <f t="shared" si="43"/>
        <v>0</v>
      </c>
      <c r="Q466" s="39">
        <f>SUM(D466:P466)</f>
        <v>0</v>
      </c>
      <c r="R466" s="266"/>
      <c r="S466" s="74"/>
      <c r="T466" s="74"/>
      <c r="U466" s="74"/>
      <c r="V466" s="74"/>
      <c r="W466" s="74"/>
    </row>
    <row r="467" spans="2:23" x14ac:dyDescent="0.25">
      <c r="B467" s="730" t="s">
        <v>282</v>
      </c>
      <c r="C467" s="731"/>
      <c r="D467" s="135">
        <f t="shared" si="42"/>
        <v>0</v>
      </c>
      <c r="E467" s="135">
        <f t="shared" si="42"/>
        <v>0</v>
      </c>
      <c r="F467" s="135">
        <f t="shared" si="42"/>
        <v>0</v>
      </c>
      <c r="G467" s="135">
        <f t="shared" si="43"/>
        <v>0</v>
      </c>
      <c r="H467" s="135">
        <f t="shared" si="43"/>
        <v>0</v>
      </c>
      <c r="I467" s="135">
        <f t="shared" si="43"/>
        <v>0</v>
      </c>
      <c r="J467" s="135">
        <f t="shared" si="43"/>
        <v>0</v>
      </c>
      <c r="K467" s="135">
        <f t="shared" si="43"/>
        <v>0</v>
      </c>
      <c r="L467" s="135">
        <f t="shared" si="43"/>
        <v>0</v>
      </c>
      <c r="M467" s="135">
        <f t="shared" si="43"/>
        <v>0</v>
      </c>
      <c r="N467" s="135">
        <f t="shared" si="43"/>
        <v>0</v>
      </c>
      <c r="O467" s="135">
        <f t="shared" si="43"/>
        <v>0</v>
      </c>
      <c r="P467" s="135">
        <f t="shared" si="43"/>
        <v>0</v>
      </c>
      <c r="Q467" s="123">
        <f>SUM(D467:P467)</f>
        <v>0</v>
      </c>
      <c r="R467" s="266"/>
      <c r="S467" s="74"/>
      <c r="T467" s="74"/>
      <c r="U467" s="74"/>
      <c r="V467" s="74"/>
      <c r="W467" s="74"/>
    </row>
    <row r="468" spans="2:23" x14ac:dyDescent="0.25">
      <c r="B468" s="752" t="s">
        <v>134</v>
      </c>
      <c r="C468" s="753"/>
      <c r="D468" s="271"/>
      <c r="E468" s="271"/>
      <c r="F468" s="271"/>
      <c r="G468" s="271"/>
      <c r="H468" s="271"/>
      <c r="I468" s="271"/>
      <c r="J468" s="271"/>
      <c r="K468" s="271"/>
      <c r="L468" s="271"/>
      <c r="M468" s="271"/>
      <c r="N468" s="271"/>
      <c r="O468" s="271"/>
      <c r="P468" s="272"/>
      <c r="Q468" s="273">
        <f>SUM(D468:P468)</f>
        <v>0</v>
      </c>
      <c r="R468" s="74"/>
      <c r="S468" s="74"/>
      <c r="T468" s="74"/>
      <c r="U468" s="74"/>
      <c r="V468" s="74"/>
      <c r="W468" s="74"/>
    </row>
    <row r="469" spans="2:23" x14ac:dyDescent="0.25">
      <c r="B469" s="92"/>
      <c r="C469" s="74"/>
      <c r="D469" s="74"/>
      <c r="E469" s="74"/>
      <c r="F469" s="74"/>
      <c r="G469" s="74"/>
      <c r="H469" s="74"/>
      <c r="I469" s="74"/>
      <c r="J469" s="74"/>
      <c r="K469" s="74"/>
      <c r="L469" s="74"/>
      <c r="M469" s="74"/>
      <c r="N469" s="74"/>
      <c r="O469" s="74"/>
      <c r="P469" s="74"/>
      <c r="Q469" s="74"/>
      <c r="R469" s="74"/>
      <c r="S469" s="74"/>
      <c r="T469" s="74"/>
      <c r="U469" s="74"/>
      <c r="V469" s="74"/>
      <c r="W469" s="74"/>
    </row>
    <row r="470" spans="2:23" x14ac:dyDescent="0.25">
      <c r="B470" s="92"/>
      <c r="C470" s="74"/>
      <c r="D470" s="74"/>
      <c r="E470" s="74"/>
      <c r="F470" s="74"/>
      <c r="G470" s="74"/>
      <c r="H470" s="74"/>
      <c r="I470" s="74"/>
      <c r="J470" s="74"/>
      <c r="K470" s="74"/>
      <c r="L470" s="74"/>
      <c r="M470" s="74"/>
      <c r="N470" s="74"/>
      <c r="O470" s="74"/>
      <c r="P470" s="74"/>
      <c r="Q470" s="74"/>
      <c r="R470" s="74"/>
      <c r="S470" s="74"/>
      <c r="T470" s="74"/>
      <c r="U470" s="74"/>
      <c r="V470" s="74"/>
      <c r="W470" s="74"/>
    </row>
    <row r="471" spans="2:23" x14ac:dyDescent="0.25">
      <c r="B471" s="92"/>
      <c r="C471" s="74"/>
      <c r="D471" s="74"/>
      <c r="E471" s="74"/>
      <c r="F471" s="74"/>
      <c r="G471" s="74"/>
      <c r="H471" s="74"/>
      <c r="I471" s="74"/>
      <c r="J471" s="74"/>
      <c r="K471" s="74"/>
      <c r="L471" s="74"/>
      <c r="M471" s="74"/>
      <c r="N471" s="74"/>
      <c r="O471" s="74"/>
      <c r="P471" s="74"/>
      <c r="Q471" s="74"/>
      <c r="R471" s="74"/>
      <c r="S471" s="74"/>
      <c r="T471" s="74"/>
      <c r="U471" s="74"/>
      <c r="V471" s="74"/>
      <c r="W471" s="74"/>
    </row>
    <row r="472" spans="2:23" x14ac:dyDescent="0.25">
      <c r="B472" s="92"/>
      <c r="C472" s="74"/>
      <c r="D472" s="74"/>
      <c r="E472" s="74"/>
      <c r="F472" s="74"/>
      <c r="G472" s="74"/>
      <c r="H472" s="74"/>
      <c r="I472" s="74"/>
      <c r="J472" s="74"/>
      <c r="K472" s="74"/>
      <c r="L472" s="74"/>
      <c r="M472" s="74"/>
      <c r="N472" s="74"/>
      <c r="O472" s="74"/>
      <c r="P472" s="74"/>
      <c r="Q472" s="74"/>
      <c r="R472" s="74"/>
      <c r="S472" s="74"/>
      <c r="T472" s="74"/>
      <c r="U472" s="74"/>
      <c r="V472" s="74"/>
      <c r="W472" s="74"/>
    </row>
    <row r="473" spans="2:23" x14ac:dyDescent="0.25">
      <c r="B473" s="92"/>
      <c r="C473" s="74"/>
      <c r="D473" s="74"/>
      <c r="E473" s="74"/>
      <c r="F473" s="74"/>
      <c r="G473" s="74"/>
      <c r="H473" s="74"/>
      <c r="I473" s="74"/>
      <c r="J473" s="74"/>
      <c r="K473" s="74"/>
      <c r="L473" s="74"/>
      <c r="M473" s="74"/>
      <c r="N473" s="74"/>
      <c r="O473" s="74"/>
      <c r="P473" s="74"/>
      <c r="Q473" s="74"/>
      <c r="R473" s="74"/>
      <c r="S473" s="74"/>
      <c r="T473" s="74"/>
      <c r="U473" s="74"/>
      <c r="V473" s="74"/>
      <c r="W473" s="74"/>
    </row>
    <row r="474" spans="2:23" x14ac:dyDescent="0.25">
      <c r="B474" s="92"/>
      <c r="C474" s="74"/>
      <c r="D474" s="74"/>
      <c r="E474" s="74"/>
      <c r="F474" s="74"/>
      <c r="G474" s="74"/>
      <c r="H474" s="74"/>
      <c r="I474" s="74"/>
      <c r="J474" s="74"/>
      <c r="K474" s="74"/>
      <c r="L474" s="74"/>
      <c r="M474" s="74"/>
      <c r="N474" s="74"/>
      <c r="O474" s="74"/>
      <c r="P474" s="74"/>
      <c r="Q474" s="74"/>
      <c r="R474" s="74"/>
      <c r="S474" s="74"/>
      <c r="T474" s="74"/>
      <c r="U474" s="74"/>
      <c r="V474" s="74"/>
      <c r="W474" s="74"/>
    </row>
    <row r="475" spans="2:23" x14ac:dyDescent="0.25">
      <c r="B475" s="92"/>
      <c r="C475" s="74"/>
      <c r="D475" s="74"/>
      <c r="E475" s="74"/>
      <c r="F475" s="74"/>
      <c r="G475" s="74"/>
      <c r="H475" s="74"/>
      <c r="I475" s="74"/>
      <c r="J475" s="74"/>
      <c r="K475" s="74"/>
      <c r="L475" s="74"/>
      <c r="M475" s="74"/>
      <c r="N475" s="74"/>
      <c r="O475" s="74"/>
      <c r="P475" s="74"/>
      <c r="Q475" s="74"/>
      <c r="R475" s="74"/>
      <c r="S475" s="74"/>
      <c r="T475" s="74"/>
      <c r="U475" s="74"/>
      <c r="V475" s="74"/>
      <c r="W475" s="74"/>
    </row>
    <row r="476" spans="2:23" x14ac:dyDescent="0.25">
      <c r="B476" s="92"/>
      <c r="C476" s="74"/>
      <c r="D476" s="74"/>
      <c r="E476" s="74"/>
      <c r="F476" s="74"/>
      <c r="G476" s="74"/>
      <c r="H476" s="74"/>
      <c r="I476" s="74"/>
      <c r="J476" s="74"/>
      <c r="K476" s="74"/>
      <c r="L476" s="74"/>
      <c r="M476" s="74"/>
      <c r="N476" s="74"/>
      <c r="O476" s="74"/>
      <c r="P476" s="74"/>
      <c r="Q476" s="74"/>
      <c r="R476" s="74"/>
      <c r="S476" s="74"/>
      <c r="T476" s="74"/>
      <c r="U476" s="74"/>
      <c r="V476" s="74"/>
      <c r="W476" s="74"/>
    </row>
    <row r="477" spans="2:23" ht="42.75" customHeight="1" x14ac:dyDescent="0.25">
      <c r="B477" s="92"/>
      <c r="C477" s="74"/>
      <c r="D477" s="74"/>
      <c r="E477" s="74"/>
      <c r="F477" s="74"/>
      <c r="G477" s="74"/>
      <c r="H477" s="74"/>
      <c r="I477" s="74"/>
      <c r="J477" s="74"/>
      <c r="K477" s="74"/>
      <c r="L477" s="74"/>
      <c r="M477" s="74"/>
      <c r="N477" s="74"/>
      <c r="O477" s="74"/>
      <c r="P477" s="74"/>
      <c r="Q477" s="74"/>
      <c r="R477" s="74"/>
      <c r="S477" s="74"/>
      <c r="T477" s="74"/>
      <c r="U477" s="74"/>
      <c r="V477" s="74"/>
      <c r="W477" s="74"/>
    </row>
    <row r="478" spans="2:23" x14ac:dyDescent="0.25">
      <c r="B478" s="92"/>
      <c r="C478" s="74"/>
      <c r="D478" s="74"/>
      <c r="E478" s="74"/>
      <c r="F478" s="74"/>
      <c r="G478" s="74"/>
      <c r="H478" s="74"/>
      <c r="I478" s="74"/>
      <c r="J478" s="74"/>
      <c r="K478" s="74"/>
      <c r="L478" s="74"/>
      <c r="M478" s="74"/>
      <c r="N478" s="74"/>
      <c r="O478" s="74"/>
      <c r="P478" s="74"/>
      <c r="Q478" s="74"/>
      <c r="R478" s="74"/>
      <c r="S478" s="74"/>
      <c r="T478" s="74"/>
      <c r="U478" s="74"/>
      <c r="V478" s="74"/>
      <c r="W478" s="74"/>
    </row>
    <row r="479" spans="2:23" x14ac:dyDescent="0.25">
      <c r="B479" s="92"/>
      <c r="C479" s="74"/>
      <c r="D479" s="74"/>
      <c r="E479" s="74"/>
      <c r="F479" s="74"/>
      <c r="G479" s="74"/>
      <c r="H479" s="74"/>
      <c r="I479" s="74"/>
      <c r="J479" s="74"/>
      <c r="K479" s="74"/>
      <c r="L479" s="74"/>
      <c r="M479" s="74"/>
      <c r="N479" s="74"/>
      <c r="O479" s="74"/>
      <c r="P479" s="74"/>
      <c r="Q479" s="74"/>
      <c r="R479" s="74"/>
      <c r="S479" s="74"/>
      <c r="T479" s="74"/>
      <c r="U479" s="74"/>
      <c r="V479" s="74"/>
      <c r="W479" s="74"/>
    </row>
    <row r="480" spans="2:23" x14ac:dyDescent="0.25">
      <c r="B480" s="92"/>
      <c r="C480" s="74"/>
      <c r="D480" s="74"/>
      <c r="E480" s="74"/>
      <c r="F480" s="74"/>
      <c r="G480" s="74"/>
      <c r="H480" s="74"/>
      <c r="I480" s="74"/>
      <c r="J480" s="74"/>
      <c r="K480" s="74"/>
      <c r="L480" s="74"/>
      <c r="M480" s="74"/>
      <c r="N480" s="74"/>
      <c r="O480" s="74"/>
      <c r="P480" s="74"/>
      <c r="Q480" s="74"/>
      <c r="R480" s="74"/>
      <c r="S480" s="74"/>
      <c r="T480" s="74"/>
      <c r="U480" s="74"/>
      <c r="V480" s="74"/>
      <c r="W480" s="74"/>
    </row>
    <row r="481" spans="2:23" x14ac:dyDescent="0.25">
      <c r="B481" s="92"/>
      <c r="C481" s="74"/>
      <c r="D481" s="74"/>
      <c r="E481" s="74"/>
      <c r="F481" s="74"/>
      <c r="G481" s="74"/>
      <c r="H481" s="74"/>
      <c r="I481" s="74"/>
      <c r="J481" s="74"/>
      <c r="K481" s="74"/>
      <c r="L481" s="74"/>
      <c r="M481" s="74"/>
      <c r="N481" s="74"/>
      <c r="O481" s="74"/>
      <c r="P481" s="74"/>
      <c r="Q481" s="74"/>
      <c r="R481" s="74"/>
      <c r="S481" s="74"/>
      <c r="T481" s="74"/>
      <c r="U481" s="74"/>
      <c r="V481" s="74"/>
      <c r="W481" s="74"/>
    </row>
    <row r="482" spans="2:23" x14ac:dyDescent="0.25">
      <c r="B482" s="92"/>
      <c r="C482" s="74"/>
      <c r="D482" s="74"/>
      <c r="E482" s="74"/>
      <c r="F482" s="74"/>
      <c r="G482" s="74"/>
      <c r="H482" s="74"/>
      <c r="I482" s="74"/>
      <c r="J482" s="74"/>
      <c r="K482" s="74"/>
      <c r="L482" s="74"/>
      <c r="M482" s="74"/>
      <c r="N482" s="74"/>
      <c r="O482" s="74"/>
      <c r="P482" s="74"/>
      <c r="Q482" s="74"/>
      <c r="R482" s="74"/>
      <c r="S482" s="74"/>
      <c r="T482" s="74"/>
      <c r="U482" s="74"/>
      <c r="V482" s="74"/>
      <c r="W482" s="74"/>
    </row>
    <row r="483" spans="2:23" x14ac:dyDescent="0.25">
      <c r="B483" s="92"/>
      <c r="C483" s="74"/>
      <c r="D483" s="74"/>
      <c r="E483" s="74"/>
      <c r="F483" s="74"/>
      <c r="G483" s="74"/>
      <c r="H483" s="74"/>
      <c r="I483" s="74"/>
      <c r="J483" s="74"/>
      <c r="K483" s="74"/>
      <c r="L483" s="74"/>
      <c r="M483" s="74"/>
      <c r="N483" s="74"/>
      <c r="O483" s="74"/>
      <c r="P483" s="74"/>
      <c r="Q483" s="74"/>
      <c r="R483" s="74"/>
      <c r="S483" s="74"/>
      <c r="T483" s="74"/>
      <c r="U483" s="74"/>
      <c r="V483" s="74"/>
      <c r="W483" s="74"/>
    </row>
    <row r="484" spans="2:23" x14ac:dyDescent="0.25">
      <c r="B484" s="92"/>
      <c r="C484" s="74"/>
      <c r="D484" s="74"/>
      <c r="E484" s="74"/>
      <c r="F484" s="74"/>
      <c r="G484" s="74"/>
      <c r="H484" s="74"/>
      <c r="I484" s="74"/>
      <c r="J484" s="74"/>
      <c r="K484" s="74"/>
      <c r="L484" s="74"/>
      <c r="M484" s="74"/>
      <c r="N484" s="74"/>
      <c r="O484" s="74"/>
      <c r="P484" s="74"/>
      <c r="Q484" s="74"/>
      <c r="R484" s="74"/>
      <c r="S484" s="74"/>
      <c r="T484" s="74"/>
      <c r="U484" s="74"/>
      <c r="V484" s="74"/>
      <c r="W484" s="74"/>
    </row>
    <row r="485" spans="2:23" x14ac:dyDescent="0.25">
      <c r="B485" s="758" t="s">
        <v>336</v>
      </c>
      <c r="C485" s="759"/>
      <c r="D485" s="759"/>
      <c r="E485" s="759"/>
      <c r="F485" s="759"/>
      <c r="G485" s="759"/>
      <c r="H485" s="759"/>
      <c r="I485" s="759"/>
      <c r="J485" s="759"/>
      <c r="K485" s="759"/>
      <c r="L485" s="759"/>
      <c r="M485" s="759"/>
      <c r="N485" s="759"/>
      <c r="O485" s="759"/>
      <c r="P485" s="759"/>
      <c r="Q485" s="759"/>
      <c r="R485" s="759"/>
      <c r="S485" s="759"/>
      <c r="T485" s="759"/>
      <c r="U485" s="759"/>
      <c r="V485" s="759"/>
      <c r="W485" s="759"/>
    </row>
    <row r="486" spans="2:23" x14ac:dyDescent="0.25">
      <c r="B486" s="265"/>
      <c r="C486" s="266"/>
      <c r="D486" s="8">
        <v>39083</v>
      </c>
      <c r="E486" s="8">
        <v>39448</v>
      </c>
      <c r="F486" s="8">
        <v>39814</v>
      </c>
      <c r="G486" s="8">
        <v>40179</v>
      </c>
      <c r="H486" s="8">
        <v>40544</v>
      </c>
      <c r="I486" s="8">
        <v>40909</v>
      </c>
      <c r="J486" s="8">
        <v>41275</v>
      </c>
      <c r="K486" s="8">
        <v>41640</v>
      </c>
      <c r="L486" s="8">
        <v>42005</v>
      </c>
      <c r="M486" s="8">
        <v>42370</v>
      </c>
      <c r="N486" s="8">
        <v>42736</v>
      </c>
      <c r="O486" s="8">
        <v>43101</v>
      </c>
      <c r="P486" s="8">
        <v>43282</v>
      </c>
      <c r="Q486" s="266"/>
      <c r="R486" s="74"/>
      <c r="S486" s="74"/>
      <c r="T486" s="74"/>
      <c r="U486" s="74"/>
      <c r="V486" s="74"/>
      <c r="W486" s="74"/>
    </row>
    <row r="487" spans="2:23" x14ac:dyDescent="0.25">
      <c r="B487" s="267"/>
      <c r="C487" s="268"/>
      <c r="D487" s="8">
        <v>39447</v>
      </c>
      <c r="E487" s="8">
        <v>39813</v>
      </c>
      <c r="F487" s="8">
        <v>40178</v>
      </c>
      <c r="G487" s="8">
        <v>40543</v>
      </c>
      <c r="H487" s="8">
        <v>40908</v>
      </c>
      <c r="I487" s="8">
        <v>41274</v>
      </c>
      <c r="J487" s="8">
        <v>41639</v>
      </c>
      <c r="K487" s="8">
        <v>42004</v>
      </c>
      <c r="L487" s="8">
        <v>42369</v>
      </c>
      <c r="M487" s="8">
        <v>42735</v>
      </c>
      <c r="N487" s="8">
        <v>43100</v>
      </c>
      <c r="O487" s="8">
        <v>43281</v>
      </c>
      <c r="P487" s="8">
        <v>43556</v>
      </c>
      <c r="Q487" s="266"/>
      <c r="R487" s="74"/>
      <c r="S487" s="74"/>
      <c r="T487" s="74"/>
      <c r="U487" s="74"/>
      <c r="V487" s="74"/>
      <c r="W487" s="74"/>
    </row>
    <row r="488" spans="2:23" ht="60" x14ac:dyDescent="0.25">
      <c r="B488" s="746" t="s">
        <v>28</v>
      </c>
      <c r="C488" s="747"/>
      <c r="D488" s="403">
        <v>2007</v>
      </c>
      <c r="E488" s="403">
        <v>2008</v>
      </c>
      <c r="F488" s="403">
        <v>2009</v>
      </c>
      <c r="G488" s="119">
        <v>2010</v>
      </c>
      <c r="H488" s="119">
        <v>2011</v>
      </c>
      <c r="I488" s="119">
        <v>2012</v>
      </c>
      <c r="J488" s="119">
        <v>2013</v>
      </c>
      <c r="K488" s="119">
        <v>2014</v>
      </c>
      <c r="L488" s="119">
        <v>2015</v>
      </c>
      <c r="M488" s="119">
        <v>2016</v>
      </c>
      <c r="N488" s="119">
        <v>2017</v>
      </c>
      <c r="O488" s="106" t="s">
        <v>133</v>
      </c>
      <c r="P488" s="114" t="s">
        <v>287</v>
      </c>
      <c r="Q488" s="107" t="s">
        <v>49</v>
      </c>
      <c r="R488" s="266"/>
      <c r="S488" s="74"/>
      <c r="T488" s="74"/>
      <c r="U488" s="74"/>
      <c r="V488" s="74"/>
      <c r="W488" s="74"/>
    </row>
    <row r="489" spans="2:23" x14ac:dyDescent="0.25">
      <c r="B489" s="739" t="s">
        <v>276</v>
      </c>
      <c r="C489" s="740"/>
      <c r="D489" s="401"/>
      <c r="E489" s="401"/>
      <c r="F489" s="401"/>
      <c r="G489" s="258"/>
      <c r="H489" s="258"/>
      <c r="I489" s="258"/>
      <c r="J489" s="258"/>
      <c r="K489" s="258"/>
      <c r="L489" s="258"/>
      <c r="M489" s="258"/>
      <c r="N489" s="258"/>
      <c r="O489" s="258"/>
      <c r="P489" s="258"/>
      <c r="Q489" s="20">
        <f>SUM(D489:P489)</f>
        <v>0</v>
      </c>
      <c r="R489" s="11">
        <v>0</v>
      </c>
      <c r="S489" s="11">
        <v>1000</v>
      </c>
      <c r="T489" s="74"/>
      <c r="U489" s="74"/>
      <c r="V489" s="74"/>
      <c r="W489" s="74"/>
    </row>
    <row r="490" spans="2:23" x14ac:dyDescent="0.25">
      <c r="B490" s="741" t="s">
        <v>275</v>
      </c>
      <c r="C490" s="742"/>
      <c r="D490" s="120"/>
      <c r="E490" s="120"/>
      <c r="F490" s="120"/>
      <c r="G490" s="120"/>
      <c r="H490" s="120"/>
      <c r="I490" s="120"/>
      <c r="J490" s="120"/>
      <c r="K490" s="120"/>
      <c r="L490" s="120"/>
      <c r="M490" s="120"/>
      <c r="N490" s="120"/>
      <c r="O490" s="120"/>
      <c r="P490" s="120"/>
      <c r="Q490" s="86">
        <f>SUM(D490:P490)</f>
        <v>0</v>
      </c>
      <c r="R490" s="11">
        <v>0</v>
      </c>
      <c r="S490" s="11">
        <v>1000</v>
      </c>
      <c r="T490" s="74"/>
      <c r="U490" s="74"/>
      <c r="V490" s="74"/>
      <c r="W490" s="74"/>
    </row>
    <row r="491" spans="2:23" x14ac:dyDescent="0.25">
      <c r="B491" s="741" t="s">
        <v>140</v>
      </c>
      <c r="C491" s="742"/>
      <c r="D491" s="401"/>
      <c r="E491" s="401"/>
      <c r="F491" s="401"/>
      <c r="G491" s="258"/>
      <c r="H491" s="258"/>
      <c r="I491" s="258"/>
      <c r="J491" s="258"/>
      <c r="K491" s="258"/>
      <c r="L491" s="258"/>
      <c r="M491" s="258"/>
      <c r="N491" s="258"/>
      <c r="O491" s="258"/>
      <c r="P491" s="258"/>
      <c r="Q491" s="20">
        <f t="shared" ref="Q491:Q497" si="44">SUM(D491:P491)</f>
        <v>0</v>
      </c>
      <c r="R491" s="11">
        <v>1000</v>
      </c>
      <c r="S491" s="11">
        <v>10000</v>
      </c>
      <c r="T491" s="74"/>
      <c r="U491" s="74"/>
      <c r="V491" s="74"/>
      <c r="W491" s="74"/>
    </row>
    <row r="492" spans="2:23" x14ac:dyDescent="0.25">
      <c r="B492" s="741" t="s">
        <v>275</v>
      </c>
      <c r="C492" s="742"/>
      <c r="D492" s="120"/>
      <c r="E492" s="120"/>
      <c r="F492" s="120"/>
      <c r="G492" s="120"/>
      <c r="H492" s="120"/>
      <c r="I492" s="120"/>
      <c r="J492" s="120"/>
      <c r="K492" s="120"/>
      <c r="L492" s="120"/>
      <c r="M492" s="120"/>
      <c r="N492" s="120"/>
      <c r="O492" s="120"/>
      <c r="P492" s="120"/>
      <c r="Q492" s="86">
        <f t="shared" si="44"/>
        <v>0</v>
      </c>
      <c r="R492" s="11">
        <v>1000</v>
      </c>
      <c r="S492" s="11">
        <v>10000</v>
      </c>
      <c r="T492" s="74"/>
      <c r="U492" s="74"/>
      <c r="V492" s="74"/>
      <c r="W492" s="74"/>
    </row>
    <row r="493" spans="2:23" x14ac:dyDescent="0.25">
      <c r="B493" s="741" t="s">
        <v>322</v>
      </c>
      <c r="C493" s="742"/>
      <c r="D493" s="401"/>
      <c r="E493" s="401"/>
      <c r="F493" s="401"/>
      <c r="G493" s="258"/>
      <c r="H493" s="258"/>
      <c r="I493" s="258"/>
      <c r="J493" s="258"/>
      <c r="K493" s="258"/>
      <c r="L493" s="258"/>
      <c r="M493" s="258"/>
      <c r="N493" s="258"/>
      <c r="O493" s="258"/>
      <c r="P493" s="258"/>
      <c r="Q493" s="20">
        <f t="shared" si="44"/>
        <v>0</v>
      </c>
      <c r="R493" s="11">
        <v>10000</v>
      </c>
      <c r="S493" s="11">
        <v>50000</v>
      </c>
      <c r="T493" s="74"/>
      <c r="U493" s="74"/>
      <c r="V493" s="74"/>
      <c r="W493" s="74"/>
    </row>
    <row r="494" spans="2:23" x14ac:dyDescent="0.25">
      <c r="B494" s="741" t="s">
        <v>275</v>
      </c>
      <c r="C494" s="742"/>
      <c r="D494" s="120"/>
      <c r="E494" s="120"/>
      <c r="F494" s="120"/>
      <c r="G494" s="120"/>
      <c r="H494" s="120"/>
      <c r="I494" s="120"/>
      <c r="J494" s="120"/>
      <c r="K494" s="120"/>
      <c r="L494" s="120"/>
      <c r="M494" s="120"/>
      <c r="N494" s="120"/>
      <c r="O494" s="120"/>
      <c r="P494" s="120"/>
      <c r="Q494" s="86">
        <f t="shared" si="44"/>
        <v>0</v>
      </c>
      <c r="R494" s="11">
        <v>10000</v>
      </c>
      <c r="S494" s="11">
        <v>50000</v>
      </c>
      <c r="T494" s="74"/>
      <c r="U494" s="74"/>
      <c r="V494" s="74"/>
      <c r="W494" s="74"/>
    </row>
    <row r="495" spans="2:23" x14ac:dyDescent="0.25">
      <c r="B495" s="741" t="s">
        <v>278</v>
      </c>
      <c r="C495" s="742"/>
      <c r="D495" s="401"/>
      <c r="E495" s="401"/>
      <c r="F495" s="401"/>
      <c r="G495" s="258"/>
      <c r="H495" s="258"/>
      <c r="I495" s="258"/>
      <c r="J495" s="258"/>
      <c r="K495" s="258"/>
      <c r="L495" s="258"/>
      <c r="M495" s="258"/>
      <c r="N495" s="258"/>
      <c r="O495" s="258"/>
      <c r="P495" s="258"/>
      <c r="Q495" s="20">
        <f t="shared" si="44"/>
        <v>0</v>
      </c>
      <c r="R495" s="11">
        <v>50000</v>
      </c>
      <c r="S495" s="11">
        <v>100000</v>
      </c>
      <c r="T495" s="74"/>
      <c r="U495" s="74"/>
      <c r="V495" s="74"/>
      <c r="W495" s="74"/>
    </row>
    <row r="496" spans="2:23" x14ac:dyDescent="0.25">
      <c r="B496" s="741" t="s">
        <v>275</v>
      </c>
      <c r="C496" s="742"/>
      <c r="D496" s="120"/>
      <c r="E496" s="120"/>
      <c r="F496" s="120"/>
      <c r="G496" s="120"/>
      <c r="H496" s="120"/>
      <c r="I496" s="120"/>
      <c r="J496" s="120"/>
      <c r="K496" s="120"/>
      <c r="L496" s="120"/>
      <c r="M496" s="120"/>
      <c r="N496" s="120"/>
      <c r="O496" s="120"/>
      <c r="P496" s="120"/>
      <c r="Q496" s="86">
        <f t="shared" si="44"/>
        <v>0</v>
      </c>
      <c r="R496" s="11">
        <v>50000</v>
      </c>
      <c r="S496" s="11">
        <v>100000</v>
      </c>
      <c r="T496" s="74"/>
      <c r="U496" s="74"/>
      <c r="V496" s="74"/>
      <c r="W496" s="74"/>
    </row>
    <row r="497" spans="2:23" x14ac:dyDescent="0.25">
      <c r="B497" s="741" t="s">
        <v>281</v>
      </c>
      <c r="C497" s="742"/>
      <c r="D497" s="401"/>
      <c r="E497" s="401"/>
      <c r="F497" s="401"/>
      <c r="G497" s="258"/>
      <c r="H497" s="258"/>
      <c r="I497" s="258"/>
      <c r="J497" s="258"/>
      <c r="K497" s="258"/>
      <c r="L497" s="258"/>
      <c r="M497" s="258"/>
      <c r="N497" s="258"/>
      <c r="O497" s="258"/>
      <c r="P497" s="258"/>
      <c r="Q497" s="20">
        <f t="shared" si="44"/>
        <v>0</v>
      </c>
      <c r="R497" s="11">
        <v>100000</v>
      </c>
      <c r="S497" s="11">
        <v>500000</v>
      </c>
      <c r="T497" s="74"/>
      <c r="U497" s="74"/>
      <c r="V497" s="74"/>
      <c r="W497" s="74"/>
    </row>
    <row r="498" spans="2:23" x14ac:dyDescent="0.25">
      <c r="B498" s="754" t="s">
        <v>275</v>
      </c>
      <c r="C498" s="755"/>
      <c r="D498" s="120"/>
      <c r="E498" s="120"/>
      <c r="F498" s="120"/>
      <c r="G498" s="120"/>
      <c r="H498" s="120"/>
      <c r="I498" s="120"/>
      <c r="J498" s="120"/>
      <c r="K498" s="120"/>
      <c r="L498" s="120"/>
      <c r="M498" s="120"/>
      <c r="N498" s="120"/>
      <c r="O498" s="120"/>
      <c r="P498" s="120"/>
      <c r="Q498" s="86">
        <f>SUM(D498:P498)</f>
        <v>0</v>
      </c>
      <c r="R498" s="11">
        <v>100000</v>
      </c>
      <c r="S498" s="11">
        <v>500000</v>
      </c>
      <c r="T498" s="74"/>
      <c r="U498" s="74"/>
      <c r="V498" s="74"/>
      <c r="W498" s="74"/>
    </row>
    <row r="499" spans="2:23" x14ac:dyDescent="0.25">
      <c r="B499" s="732" t="s">
        <v>48</v>
      </c>
      <c r="C499" s="733"/>
      <c r="D499" s="5">
        <f t="shared" ref="D499:F499" si="45">SUM(D489,D491,D493,D495,D497)</f>
        <v>0</v>
      </c>
      <c r="E499" s="5">
        <f t="shared" si="45"/>
        <v>0</v>
      </c>
      <c r="F499" s="5">
        <f t="shared" si="45"/>
        <v>0</v>
      </c>
      <c r="G499" s="5">
        <f t="shared" ref="D499:P500" si="46">SUM(G489,G491,G493,G495,G497)</f>
        <v>0</v>
      </c>
      <c r="H499" s="5">
        <f t="shared" si="46"/>
        <v>0</v>
      </c>
      <c r="I499" s="5">
        <f t="shared" si="46"/>
        <v>0</v>
      </c>
      <c r="J499" s="5">
        <f t="shared" si="46"/>
        <v>0</v>
      </c>
      <c r="K499" s="5">
        <f t="shared" si="46"/>
        <v>0</v>
      </c>
      <c r="L499" s="5">
        <f t="shared" si="46"/>
        <v>0</v>
      </c>
      <c r="M499" s="5">
        <f t="shared" si="46"/>
        <v>0</v>
      </c>
      <c r="N499" s="5">
        <f t="shared" si="46"/>
        <v>0</v>
      </c>
      <c r="O499" s="5">
        <f t="shared" si="46"/>
        <v>0</v>
      </c>
      <c r="P499" s="5">
        <f t="shared" si="46"/>
        <v>0</v>
      </c>
      <c r="Q499" s="248">
        <f>SUM(D499:P499)</f>
        <v>0</v>
      </c>
      <c r="R499" s="266"/>
      <c r="S499" s="74"/>
      <c r="T499" s="74"/>
      <c r="U499" s="74"/>
      <c r="V499" s="74"/>
      <c r="W499" s="74"/>
    </row>
    <row r="500" spans="2:23" x14ac:dyDescent="0.25">
      <c r="B500" s="730" t="s">
        <v>282</v>
      </c>
      <c r="C500" s="731"/>
      <c r="D500" s="135">
        <f t="shared" si="46"/>
        <v>0</v>
      </c>
      <c r="E500" s="135">
        <f t="shared" si="46"/>
        <v>0</v>
      </c>
      <c r="F500" s="135">
        <f t="shared" si="46"/>
        <v>0</v>
      </c>
      <c r="G500" s="135">
        <f t="shared" si="46"/>
        <v>0</v>
      </c>
      <c r="H500" s="135">
        <f t="shared" si="46"/>
        <v>0</v>
      </c>
      <c r="I500" s="135">
        <f t="shared" si="46"/>
        <v>0</v>
      </c>
      <c r="J500" s="135">
        <f t="shared" si="46"/>
        <v>0</v>
      </c>
      <c r="K500" s="135">
        <f t="shared" si="46"/>
        <v>0</v>
      </c>
      <c r="L500" s="135">
        <f t="shared" si="46"/>
        <v>0</v>
      </c>
      <c r="M500" s="135">
        <f t="shared" si="46"/>
        <v>0</v>
      </c>
      <c r="N500" s="135">
        <f t="shared" si="46"/>
        <v>0</v>
      </c>
      <c r="O500" s="135">
        <f t="shared" si="46"/>
        <v>0</v>
      </c>
      <c r="P500" s="135">
        <f t="shared" si="46"/>
        <v>0</v>
      </c>
      <c r="Q500" s="123">
        <f>SUM(D500:P500)</f>
        <v>0</v>
      </c>
      <c r="R500" s="266"/>
      <c r="S500" s="74"/>
      <c r="T500" s="74"/>
      <c r="U500" s="74"/>
      <c r="V500" s="74"/>
      <c r="W500" s="74"/>
    </row>
    <row r="501" spans="2:23" x14ac:dyDescent="0.25">
      <c r="B501" s="752" t="s">
        <v>134</v>
      </c>
      <c r="C501" s="753"/>
      <c r="D501" s="271"/>
      <c r="E501" s="271"/>
      <c r="F501" s="271"/>
      <c r="G501" s="271"/>
      <c r="H501" s="271"/>
      <c r="I501" s="271"/>
      <c r="J501" s="271"/>
      <c r="K501" s="271"/>
      <c r="L501" s="271"/>
      <c r="M501" s="271"/>
      <c r="N501" s="271"/>
      <c r="O501" s="271"/>
      <c r="P501" s="272"/>
      <c r="Q501" s="273">
        <f>SUM(D501:P501)</f>
        <v>0</v>
      </c>
      <c r="R501" s="74"/>
      <c r="S501" s="74"/>
      <c r="T501" s="74"/>
      <c r="U501" s="74"/>
      <c r="V501" s="74"/>
      <c r="W501" s="74"/>
    </row>
    <row r="502" spans="2:23" x14ac:dyDescent="0.25">
      <c r="B502" s="92"/>
      <c r="C502" s="74"/>
      <c r="D502" s="74"/>
      <c r="E502" s="74"/>
      <c r="F502" s="74"/>
      <c r="G502" s="74"/>
      <c r="H502" s="74"/>
      <c r="I502" s="74"/>
      <c r="J502" s="74"/>
      <c r="K502" s="74"/>
      <c r="L502" s="74"/>
      <c r="M502" s="74"/>
      <c r="N502" s="74"/>
      <c r="O502" s="74"/>
      <c r="P502" s="74"/>
      <c r="Q502" s="74"/>
      <c r="R502" s="74"/>
      <c r="S502" s="74"/>
      <c r="T502" s="74"/>
      <c r="U502" s="74"/>
      <c r="V502" s="74"/>
      <c r="W502" s="74"/>
    </row>
    <row r="503" spans="2:23" x14ac:dyDescent="0.25">
      <c r="B503" s="92"/>
      <c r="C503" s="74"/>
      <c r="D503" s="74"/>
      <c r="E503" s="74"/>
      <c r="F503" s="74"/>
      <c r="G503" s="74"/>
      <c r="H503" s="74"/>
      <c r="I503" s="74"/>
      <c r="J503" s="74"/>
      <c r="K503" s="74"/>
      <c r="L503" s="74"/>
      <c r="M503" s="74"/>
      <c r="N503" s="74"/>
      <c r="O503" s="74"/>
      <c r="P503" s="74"/>
      <c r="Q503" s="74"/>
      <c r="R503" s="74"/>
      <c r="S503" s="74"/>
      <c r="T503" s="74"/>
      <c r="U503" s="74"/>
      <c r="V503" s="74"/>
      <c r="W503" s="74"/>
    </row>
    <row r="504" spans="2:23" x14ac:dyDescent="0.25">
      <c r="B504" s="92"/>
      <c r="C504" s="74"/>
      <c r="D504" s="74"/>
      <c r="E504" s="74"/>
      <c r="F504" s="74"/>
      <c r="G504" s="74"/>
      <c r="H504" s="74"/>
      <c r="I504" s="74"/>
      <c r="J504" s="74"/>
      <c r="K504" s="74"/>
      <c r="L504" s="74"/>
      <c r="M504" s="74"/>
      <c r="N504" s="74"/>
      <c r="O504" s="74"/>
      <c r="P504" s="74"/>
      <c r="Q504" s="74"/>
      <c r="R504" s="74"/>
      <c r="S504" s="74"/>
      <c r="T504" s="74"/>
      <c r="U504" s="74"/>
      <c r="V504" s="74"/>
      <c r="W504" s="74"/>
    </row>
    <row r="505" spans="2:23" x14ac:dyDescent="0.25">
      <c r="B505" s="92"/>
      <c r="C505" s="74"/>
      <c r="D505" s="74"/>
      <c r="E505" s="74"/>
      <c r="F505" s="74"/>
      <c r="G505" s="74"/>
      <c r="H505" s="74"/>
      <c r="I505" s="74"/>
      <c r="J505" s="74"/>
      <c r="K505" s="74"/>
      <c r="L505" s="74"/>
      <c r="M505" s="74"/>
      <c r="N505" s="74"/>
      <c r="O505" s="74"/>
      <c r="P505" s="74"/>
      <c r="Q505" s="74"/>
      <c r="R505" s="74"/>
      <c r="S505" s="74"/>
      <c r="T505" s="74"/>
      <c r="U505" s="74"/>
      <c r="V505" s="74"/>
      <c r="W505" s="74"/>
    </row>
    <row r="506" spans="2:23" x14ac:dyDescent="0.25">
      <c r="B506" s="92"/>
      <c r="C506" s="74"/>
      <c r="D506" s="74"/>
      <c r="E506" s="74"/>
      <c r="F506" s="74"/>
      <c r="G506" s="74"/>
      <c r="H506" s="74"/>
      <c r="I506" s="74"/>
      <c r="J506" s="74"/>
      <c r="K506" s="74"/>
      <c r="L506" s="74"/>
      <c r="M506" s="74"/>
      <c r="N506" s="74"/>
      <c r="O506" s="74"/>
      <c r="P506" s="74"/>
      <c r="Q506" s="74"/>
      <c r="R506" s="74"/>
      <c r="S506" s="74"/>
      <c r="T506" s="74"/>
      <c r="U506" s="74"/>
      <c r="V506" s="74"/>
      <c r="W506" s="74"/>
    </row>
    <row r="507" spans="2:23" x14ac:dyDescent="0.25">
      <c r="B507" s="92"/>
      <c r="C507" s="74"/>
      <c r="D507" s="74"/>
      <c r="E507" s="74"/>
      <c r="F507" s="74"/>
      <c r="G507" s="74"/>
      <c r="H507" s="74"/>
      <c r="I507" s="74"/>
      <c r="J507" s="74"/>
      <c r="K507" s="74"/>
      <c r="L507" s="74"/>
      <c r="M507" s="74"/>
      <c r="N507" s="74"/>
      <c r="O507" s="74"/>
      <c r="P507" s="74"/>
      <c r="Q507" s="74"/>
      <c r="R507" s="74"/>
      <c r="S507" s="74"/>
      <c r="T507" s="74"/>
      <c r="U507" s="74"/>
      <c r="V507" s="74"/>
      <c r="W507" s="74"/>
    </row>
    <row r="508" spans="2:23" x14ac:dyDescent="0.25">
      <c r="B508" s="92"/>
      <c r="C508" s="74"/>
      <c r="D508" s="74"/>
      <c r="E508" s="74"/>
      <c r="F508" s="74"/>
      <c r="G508" s="74"/>
      <c r="H508" s="74"/>
      <c r="I508" s="74"/>
      <c r="J508" s="74"/>
      <c r="K508" s="74"/>
      <c r="L508" s="74"/>
      <c r="M508" s="74"/>
      <c r="N508" s="74"/>
      <c r="O508" s="74"/>
      <c r="P508" s="74"/>
      <c r="Q508" s="74"/>
      <c r="R508" s="74"/>
      <c r="S508" s="74"/>
      <c r="T508" s="74"/>
      <c r="U508" s="74"/>
      <c r="V508" s="74"/>
      <c r="W508" s="74"/>
    </row>
    <row r="509" spans="2:23" ht="25.5" customHeight="1" x14ac:dyDescent="0.25">
      <c r="B509" s="92"/>
      <c r="C509" s="74"/>
      <c r="D509" s="74"/>
      <c r="E509" s="74"/>
      <c r="F509" s="74"/>
      <c r="G509" s="74"/>
      <c r="H509" s="74"/>
      <c r="I509" s="74"/>
      <c r="J509" s="74"/>
      <c r="K509" s="74"/>
      <c r="L509" s="74"/>
      <c r="M509" s="74"/>
      <c r="N509" s="74"/>
      <c r="O509" s="74"/>
      <c r="P509" s="74"/>
      <c r="Q509" s="74"/>
      <c r="R509" s="74"/>
      <c r="S509" s="74"/>
      <c r="T509" s="74"/>
      <c r="U509" s="74"/>
      <c r="V509" s="74"/>
      <c r="W509" s="74"/>
    </row>
    <row r="510" spans="2:23" x14ac:dyDescent="0.25">
      <c r="B510" s="92"/>
      <c r="C510" s="74"/>
      <c r="D510" s="74"/>
      <c r="E510" s="74"/>
      <c r="F510" s="74"/>
      <c r="G510" s="74"/>
      <c r="H510" s="74"/>
      <c r="I510" s="74"/>
      <c r="J510" s="74"/>
      <c r="K510" s="74"/>
      <c r="L510" s="74"/>
      <c r="M510" s="74"/>
      <c r="N510" s="74"/>
      <c r="O510" s="74"/>
      <c r="P510" s="74"/>
      <c r="Q510" s="74"/>
      <c r="R510" s="74"/>
      <c r="S510" s="74"/>
      <c r="T510" s="74"/>
      <c r="U510" s="74"/>
      <c r="V510" s="74"/>
      <c r="W510" s="74"/>
    </row>
    <row r="511" spans="2:23" x14ac:dyDescent="0.25">
      <c r="B511" s="92"/>
      <c r="C511" s="74"/>
      <c r="D511" s="74"/>
      <c r="E511" s="74"/>
      <c r="F511" s="74"/>
      <c r="G511" s="74"/>
      <c r="H511" s="74"/>
      <c r="I511" s="74"/>
      <c r="J511" s="74"/>
      <c r="K511" s="74"/>
      <c r="L511" s="74"/>
      <c r="M511" s="74"/>
      <c r="N511" s="74"/>
      <c r="O511" s="74"/>
      <c r="P511" s="74"/>
      <c r="Q511" s="74"/>
      <c r="R511" s="74"/>
      <c r="S511" s="74"/>
      <c r="T511" s="74"/>
      <c r="U511" s="74"/>
      <c r="V511" s="74"/>
      <c r="W511" s="74"/>
    </row>
    <row r="512" spans="2:23" x14ac:dyDescent="0.25">
      <c r="B512" s="92"/>
      <c r="C512" s="74"/>
      <c r="D512" s="74"/>
      <c r="E512" s="74"/>
      <c r="F512" s="74"/>
      <c r="G512" s="74"/>
      <c r="H512" s="74"/>
      <c r="I512" s="74"/>
      <c r="J512" s="74"/>
      <c r="K512" s="74"/>
      <c r="L512" s="74"/>
      <c r="M512" s="74"/>
      <c r="N512" s="74"/>
      <c r="O512" s="74"/>
      <c r="P512" s="74"/>
      <c r="Q512" s="74"/>
      <c r="R512" s="74"/>
      <c r="S512" s="74"/>
      <c r="T512" s="74"/>
      <c r="U512" s="74"/>
      <c r="V512" s="74"/>
      <c r="W512" s="74"/>
    </row>
    <row r="513" spans="2:23" x14ac:dyDescent="0.25">
      <c r="B513" s="92"/>
      <c r="C513" s="74"/>
      <c r="D513" s="74"/>
      <c r="E513" s="74"/>
      <c r="F513" s="74"/>
      <c r="G513" s="74"/>
      <c r="H513" s="74"/>
      <c r="I513" s="74"/>
      <c r="J513" s="74"/>
      <c r="K513" s="74"/>
      <c r="L513" s="74"/>
      <c r="M513" s="74"/>
      <c r="N513" s="74"/>
      <c r="O513" s="74"/>
      <c r="P513" s="74"/>
      <c r="Q513" s="74"/>
      <c r="R513" s="74"/>
      <c r="S513" s="74"/>
      <c r="T513" s="74"/>
      <c r="U513" s="74"/>
      <c r="V513" s="74"/>
      <c r="W513" s="74"/>
    </row>
    <row r="514" spans="2:23" x14ac:dyDescent="0.25">
      <c r="B514" s="92"/>
      <c r="C514" s="74"/>
      <c r="D514" s="74"/>
      <c r="E514" s="74"/>
      <c r="F514" s="74"/>
      <c r="G514" s="74"/>
      <c r="H514" s="74"/>
      <c r="I514" s="74"/>
      <c r="J514" s="74"/>
      <c r="K514" s="74"/>
      <c r="L514" s="74"/>
      <c r="M514" s="74"/>
      <c r="N514" s="74"/>
      <c r="O514" s="74"/>
      <c r="P514" s="74"/>
      <c r="Q514" s="74"/>
      <c r="R514" s="74"/>
      <c r="S514" s="74"/>
      <c r="T514" s="74"/>
      <c r="U514" s="74"/>
      <c r="V514" s="74"/>
      <c r="W514" s="74"/>
    </row>
    <row r="515" spans="2:23" x14ac:dyDescent="0.25">
      <c r="B515" s="92"/>
      <c r="C515" s="74"/>
      <c r="D515" s="74"/>
      <c r="E515" s="74"/>
      <c r="F515" s="74"/>
      <c r="G515" s="74"/>
      <c r="H515" s="74"/>
      <c r="I515" s="74"/>
      <c r="J515" s="74"/>
      <c r="K515" s="74"/>
      <c r="L515" s="74"/>
      <c r="M515" s="74"/>
      <c r="N515" s="74"/>
      <c r="O515" s="74"/>
      <c r="P515" s="74"/>
      <c r="Q515" s="74"/>
      <c r="R515" s="74"/>
      <c r="S515" s="74"/>
      <c r="T515" s="74"/>
      <c r="U515" s="74"/>
      <c r="V515" s="74"/>
      <c r="W515" s="74"/>
    </row>
    <row r="516" spans="2:23" x14ac:dyDescent="0.25">
      <c r="B516" s="92"/>
      <c r="C516" s="74"/>
      <c r="D516" s="74"/>
      <c r="E516" s="74"/>
      <c r="F516" s="74"/>
      <c r="G516" s="74"/>
      <c r="H516" s="74"/>
      <c r="I516" s="74"/>
      <c r="J516" s="74"/>
      <c r="K516" s="74"/>
      <c r="L516" s="74"/>
      <c r="M516" s="74"/>
      <c r="N516" s="74"/>
      <c r="O516" s="74"/>
      <c r="P516" s="74"/>
      <c r="Q516" s="74"/>
      <c r="R516" s="74"/>
      <c r="S516" s="74"/>
      <c r="T516" s="74"/>
      <c r="U516" s="74"/>
      <c r="V516" s="74"/>
      <c r="W516" s="74"/>
    </row>
    <row r="517" spans="2:23" x14ac:dyDescent="0.25">
      <c r="B517" s="92"/>
      <c r="C517" s="74"/>
      <c r="D517" s="74"/>
      <c r="E517" s="74"/>
      <c r="F517" s="74"/>
      <c r="G517" s="74"/>
      <c r="H517" s="74"/>
      <c r="I517" s="74"/>
      <c r="J517" s="74"/>
      <c r="K517" s="74"/>
      <c r="L517" s="74"/>
      <c r="M517" s="74"/>
      <c r="N517" s="74"/>
      <c r="O517" s="74"/>
      <c r="P517" s="74"/>
      <c r="Q517" s="74"/>
      <c r="R517" s="74"/>
      <c r="S517" s="74"/>
      <c r="T517" s="74"/>
      <c r="U517" s="74"/>
      <c r="V517" s="74"/>
      <c r="W517" s="74"/>
    </row>
    <row r="518" spans="2:23" x14ac:dyDescent="0.25">
      <c r="B518" s="92"/>
      <c r="C518" s="74"/>
      <c r="D518" s="74"/>
      <c r="E518" s="74"/>
      <c r="F518" s="74"/>
      <c r="G518" s="74"/>
      <c r="H518" s="74"/>
      <c r="I518" s="74"/>
      <c r="J518" s="74"/>
      <c r="K518" s="74"/>
      <c r="L518" s="74"/>
      <c r="M518" s="74"/>
      <c r="N518" s="74"/>
      <c r="O518" s="74"/>
      <c r="P518" s="74"/>
      <c r="Q518" s="74"/>
      <c r="R518" s="74"/>
      <c r="S518" s="74"/>
      <c r="T518" s="74"/>
      <c r="U518" s="74"/>
      <c r="V518" s="74"/>
      <c r="W518" s="74"/>
    </row>
    <row r="519" spans="2:23" x14ac:dyDescent="0.25">
      <c r="B519" s="758" t="s">
        <v>337</v>
      </c>
      <c r="C519" s="759"/>
      <c r="D519" s="759"/>
      <c r="E519" s="759"/>
      <c r="F519" s="759"/>
      <c r="G519" s="759"/>
      <c r="H519" s="759"/>
      <c r="I519" s="759"/>
      <c r="J519" s="759"/>
      <c r="K519" s="759"/>
      <c r="L519" s="759"/>
      <c r="M519" s="759"/>
      <c r="N519" s="759"/>
      <c r="O519" s="759"/>
      <c r="P519" s="759"/>
      <c r="Q519" s="759"/>
      <c r="R519" s="759"/>
      <c r="S519" s="759"/>
      <c r="T519" s="759"/>
      <c r="U519" s="759"/>
      <c r="V519" s="759"/>
      <c r="W519" s="759"/>
    </row>
    <row r="520" spans="2:23" x14ac:dyDescent="0.25">
      <c r="B520" s="265"/>
      <c r="C520" s="266"/>
      <c r="D520" s="8">
        <v>39083</v>
      </c>
      <c r="E520" s="8">
        <v>39448</v>
      </c>
      <c r="F520" s="8">
        <v>39814</v>
      </c>
      <c r="G520" s="8">
        <v>40179</v>
      </c>
      <c r="H520" s="8">
        <v>40544</v>
      </c>
      <c r="I520" s="8">
        <v>40909</v>
      </c>
      <c r="J520" s="8">
        <v>41275</v>
      </c>
      <c r="K520" s="8">
        <v>41640</v>
      </c>
      <c r="L520" s="8">
        <v>42005</v>
      </c>
      <c r="M520" s="8">
        <v>42370</v>
      </c>
      <c r="N520" s="8">
        <v>42736</v>
      </c>
      <c r="O520" s="8">
        <v>43101</v>
      </c>
      <c r="P520" s="8">
        <v>43282</v>
      </c>
      <c r="Q520" s="266"/>
      <c r="R520" s="74"/>
      <c r="S520" s="74"/>
      <c r="T520" s="74"/>
      <c r="U520" s="74"/>
      <c r="V520" s="74"/>
      <c r="W520" s="74"/>
    </row>
    <row r="521" spans="2:23" x14ac:dyDescent="0.25">
      <c r="B521" s="267"/>
      <c r="C521" s="268"/>
      <c r="D521" s="8">
        <v>39447</v>
      </c>
      <c r="E521" s="8">
        <v>39813</v>
      </c>
      <c r="F521" s="8">
        <v>40178</v>
      </c>
      <c r="G521" s="8">
        <v>40543</v>
      </c>
      <c r="H521" s="8">
        <v>40908</v>
      </c>
      <c r="I521" s="8">
        <v>41274</v>
      </c>
      <c r="J521" s="8">
        <v>41639</v>
      </c>
      <c r="K521" s="8">
        <v>42004</v>
      </c>
      <c r="L521" s="8">
        <v>42369</v>
      </c>
      <c r="M521" s="8">
        <v>42735</v>
      </c>
      <c r="N521" s="8">
        <v>43100</v>
      </c>
      <c r="O521" s="8">
        <v>43281</v>
      </c>
      <c r="P521" s="8">
        <v>43556</v>
      </c>
      <c r="Q521" s="266"/>
      <c r="R521" s="74"/>
      <c r="S521" s="74"/>
      <c r="T521" s="74"/>
      <c r="U521" s="74"/>
      <c r="V521" s="74"/>
      <c r="W521" s="74"/>
    </row>
    <row r="522" spans="2:23" ht="60" x14ac:dyDescent="0.25">
      <c r="B522" s="746" t="s">
        <v>19</v>
      </c>
      <c r="C522" s="747"/>
      <c r="D522" s="403">
        <v>2007</v>
      </c>
      <c r="E522" s="403">
        <v>2008</v>
      </c>
      <c r="F522" s="403">
        <v>2009</v>
      </c>
      <c r="G522" s="119">
        <v>2010</v>
      </c>
      <c r="H522" s="119">
        <v>2011</v>
      </c>
      <c r="I522" s="119">
        <v>2012</v>
      </c>
      <c r="J522" s="119">
        <v>2013</v>
      </c>
      <c r="K522" s="119">
        <v>2014</v>
      </c>
      <c r="L522" s="119">
        <v>2015</v>
      </c>
      <c r="M522" s="119">
        <v>2016</v>
      </c>
      <c r="N522" s="119">
        <v>2017</v>
      </c>
      <c r="O522" s="106" t="s">
        <v>133</v>
      </c>
      <c r="P522" s="114" t="s">
        <v>287</v>
      </c>
      <c r="Q522" s="107" t="s">
        <v>49</v>
      </c>
      <c r="R522" s="266"/>
      <c r="S522" s="74"/>
      <c r="T522" s="74"/>
      <c r="U522" s="74"/>
      <c r="V522" s="74"/>
      <c r="W522" s="74"/>
    </row>
    <row r="523" spans="2:23" x14ac:dyDescent="0.25">
      <c r="B523" s="739" t="s">
        <v>276</v>
      </c>
      <c r="C523" s="740"/>
      <c r="D523" s="401"/>
      <c r="E523" s="401"/>
      <c r="F523" s="401"/>
      <c r="G523" s="258"/>
      <c r="H523" s="258"/>
      <c r="I523" s="258"/>
      <c r="J523" s="258"/>
      <c r="K523" s="258"/>
      <c r="L523" s="258"/>
      <c r="M523" s="258"/>
      <c r="N523" s="258"/>
      <c r="O523" s="258"/>
      <c r="P523" s="258"/>
      <c r="Q523" s="20">
        <f>SUM(D523:P523)</f>
        <v>0</v>
      </c>
      <c r="R523" s="11">
        <v>0</v>
      </c>
      <c r="S523" s="11">
        <v>1000</v>
      </c>
      <c r="T523" s="74"/>
      <c r="U523" s="74"/>
      <c r="V523" s="74"/>
      <c r="W523" s="74"/>
    </row>
    <row r="524" spans="2:23" x14ac:dyDescent="0.25">
      <c r="B524" s="741" t="s">
        <v>275</v>
      </c>
      <c r="C524" s="742"/>
      <c r="D524" s="120"/>
      <c r="E524" s="120"/>
      <c r="F524" s="120"/>
      <c r="G524" s="120"/>
      <c r="H524" s="120"/>
      <c r="I524" s="120"/>
      <c r="J524" s="120"/>
      <c r="K524" s="120"/>
      <c r="L524" s="120"/>
      <c r="M524" s="120"/>
      <c r="N524" s="120"/>
      <c r="O524" s="120"/>
      <c r="P524" s="120"/>
      <c r="Q524" s="86">
        <f>SUM(D524:P524)</f>
        <v>0</v>
      </c>
      <c r="R524" s="11">
        <v>0</v>
      </c>
      <c r="S524" s="11">
        <v>1000</v>
      </c>
      <c r="T524" s="74"/>
      <c r="U524" s="74"/>
      <c r="V524" s="74"/>
      <c r="W524" s="74"/>
    </row>
    <row r="525" spans="2:23" x14ac:dyDescent="0.25">
      <c r="B525" s="741" t="s">
        <v>140</v>
      </c>
      <c r="C525" s="742"/>
      <c r="D525" s="401"/>
      <c r="E525" s="401"/>
      <c r="F525" s="401"/>
      <c r="G525" s="258"/>
      <c r="H525" s="258"/>
      <c r="I525" s="258"/>
      <c r="J525" s="258"/>
      <c r="K525" s="258"/>
      <c r="L525" s="258"/>
      <c r="M525" s="258"/>
      <c r="N525" s="258"/>
      <c r="O525" s="258"/>
      <c r="P525" s="258"/>
      <c r="Q525" s="20">
        <f t="shared" ref="Q525:Q532" si="47">SUM(D525:P525)</f>
        <v>0</v>
      </c>
      <c r="R525" s="11">
        <v>1000</v>
      </c>
      <c r="S525" s="11">
        <v>10000</v>
      </c>
      <c r="T525" s="74"/>
      <c r="U525" s="74"/>
      <c r="V525" s="74"/>
      <c r="W525" s="74"/>
    </row>
    <row r="526" spans="2:23" x14ac:dyDescent="0.25">
      <c r="B526" s="741" t="s">
        <v>275</v>
      </c>
      <c r="C526" s="742"/>
      <c r="D526" s="120"/>
      <c r="E526" s="120"/>
      <c r="F526" s="120"/>
      <c r="G526" s="120"/>
      <c r="H526" s="120"/>
      <c r="I526" s="120"/>
      <c r="J526" s="120"/>
      <c r="K526" s="120"/>
      <c r="L526" s="120"/>
      <c r="M526" s="120"/>
      <c r="N526" s="120"/>
      <c r="O526" s="120"/>
      <c r="P526" s="120"/>
      <c r="Q526" s="86">
        <f t="shared" si="47"/>
        <v>0</v>
      </c>
      <c r="R526" s="11">
        <v>1000</v>
      </c>
      <c r="S526" s="11">
        <v>10000</v>
      </c>
      <c r="T526" s="74"/>
      <c r="U526" s="74"/>
      <c r="V526" s="74"/>
      <c r="W526" s="74"/>
    </row>
    <row r="527" spans="2:23" x14ac:dyDescent="0.25">
      <c r="B527" s="741" t="s">
        <v>322</v>
      </c>
      <c r="C527" s="742"/>
      <c r="D527" s="401"/>
      <c r="E527" s="401"/>
      <c r="F527" s="401"/>
      <c r="G527" s="258"/>
      <c r="H527" s="258"/>
      <c r="I527" s="258"/>
      <c r="J527" s="258"/>
      <c r="K527" s="258"/>
      <c r="L527" s="258"/>
      <c r="M527" s="258"/>
      <c r="N527" s="258"/>
      <c r="O527" s="258"/>
      <c r="P527" s="258"/>
      <c r="Q527" s="20">
        <f t="shared" si="47"/>
        <v>0</v>
      </c>
      <c r="R527" s="11">
        <v>10000</v>
      </c>
      <c r="S527" s="11">
        <v>50000</v>
      </c>
      <c r="T527" s="74"/>
      <c r="U527" s="74"/>
      <c r="V527" s="74"/>
      <c r="W527" s="74"/>
    </row>
    <row r="528" spans="2:23" x14ac:dyDescent="0.25">
      <c r="B528" s="741" t="s">
        <v>275</v>
      </c>
      <c r="C528" s="742"/>
      <c r="D528" s="120"/>
      <c r="E528" s="120"/>
      <c r="F528" s="120"/>
      <c r="G528" s="120"/>
      <c r="H528" s="120"/>
      <c r="I528" s="120"/>
      <c r="J528" s="120"/>
      <c r="K528" s="120"/>
      <c r="L528" s="120"/>
      <c r="M528" s="120"/>
      <c r="N528" s="120"/>
      <c r="O528" s="120"/>
      <c r="P528" s="120"/>
      <c r="Q528" s="86">
        <f t="shared" si="47"/>
        <v>0</v>
      </c>
      <c r="R528" s="11">
        <v>10000</v>
      </c>
      <c r="S528" s="11">
        <v>50000</v>
      </c>
      <c r="T528" s="74"/>
      <c r="U528" s="74"/>
      <c r="V528" s="74"/>
      <c r="W528" s="74"/>
    </row>
    <row r="529" spans="2:23" x14ac:dyDescent="0.25">
      <c r="B529" s="741" t="s">
        <v>278</v>
      </c>
      <c r="C529" s="742"/>
      <c r="D529" s="401"/>
      <c r="E529" s="401"/>
      <c r="F529" s="401"/>
      <c r="G529" s="258"/>
      <c r="H529" s="258"/>
      <c r="I529" s="258"/>
      <c r="J529" s="258"/>
      <c r="K529" s="258"/>
      <c r="L529" s="258"/>
      <c r="M529" s="258"/>
      <c r="N529" s="258"/>
      <c r="O529" s="258"/>
      <c r="P529" s="258"/>
      <c r="Q529" s="20">
        <f t="shared" si="47"/>
        <v>0</v>
      </c>
      <c r="R529" s="11">
        <v>50000</v>
      </c>
      <c r="S529" s="11">
        <v>100000</v>
      </c>
      <c r="T529" s="74"/>
      <c r="U529" s="74"/>
      <c r="V529" s="74"/>
      <c r="W529" s="74"/>
    </row>
    <row r="530" spans="2:23" x14ac:dyDescent="0.25">
      <c r="B530" s="741" t="s">
        <v>275</v>
      </c>
      <c r="C530" s="742"/>
      <c r="D530" s="120"/>
      <c r="E530" s="120"/>
      <c r="F530" s="120"/>
      <c r="G530" s="120"/>
      <c r="H530" s="120"/>
      <c r="I530" s="120"/>
      <c r="J530" s="120"/>
      <c r="K530" s="120"/>
      <c r="L530" s="120"/>
      <c r="M530" s="120"/>
      <c r="N530" s="120"/>
      <c r="O530" s="120"/>
      <c r="P530" s="120"/>
      <c r="Q530" s="86">
        <f t="shared" si="47"/>
        <v>0</v>
      </c>
      <c r="R530" s="11">
        <v>50000</v>
      </c>
      <c r="S530" s="11">
        <v>100000</v>
      </c>
      <c r="T530" s="74"/>
      <c r="U530" s="74"/>
      <c r="V530" s="74"/>
      <c r="W530" s="74"/>
    </row>
    <row r="531" spans="2:23" x14ac:dyDescent="0.25">
      <c r="B531" s="741" t="s">
        <v>281</v>
      </c>
      <c r="C531" s="742"/>
      <c r="D531" s="401"/>
      <c r="E531" s="401"/>
      <c r="F531" s="401"/>
      <c r="G531" s="258"/>
      <c r="H531" s="258"/>
      <c r="I531" s="258"/>
      <c r="J531" s="258"/>
      <c r="K531" s="258"/>
      <c r="L531" s="258"/>
      <c r="M531" s="258"/>
      <c r="N531" s="258"/>
      <c r="O531" s="258"/>
      <c r="P531" s="258"/>
      <c r="Q531" s="20">
        <f t="shared" si="47"/>
        <v>0</v>
      </c>
      <c r="R531" s="11">
        <v>100000</v>
      </c>
      <c r="S531" s="11">
        <v>500000</v>
      </c>
      <c r="T531" s="74"/>
      <c r="U531" s="74"/>
      <c r="V531" s="74"/>
      <c r="W531" s="74"/>
    </row>
    <row r="532" spans="2:23" x14ac:dyDescent="0.25">
      <c r="B532" s="754" t="s">
        <v>275</v>
      </c>
      <c r="C532" s="755"/>
      <c r="D532" s="120"/>
      <c r="E532" s="120"/>
      <c r="F532" s="120"/>
      <c r="G532" s="120"/>
      <c r="H532" s="120"/>
      <c r="I532" s="120"/>
      <c r="J532" s="120"/>
      <c r="K532" s="120"/>
      <c r="L532" s="120"/>
      <c r="M532" s="120"/>
      <c r="N532" s="120"/>
      <c r="O532" s="120"/>
      <c r="P532" s="120"/>
      <c r="Q532" s="86">
        <f t="shared" si="47"/>
        <v>0</v>
      </c>
      <c r="R532" s="11">
        <v>100000</v>
      </c>
      <c r="S532" s="11">
        <v>500000</v>
      </c>
      <c r="T532" s="74"/>
      <c r="U532" s="74"/>
      <c r="V532" s="74"/>
      <c r="W532" s="74"/>
    </row>
    <row r="533" spans="2:23" x14ac:dyDescent="0.25">
      <c r="B533" s="732" t="s">
        <v>48</v>
      </c>
      <c r="C533" s="733"/>
      <c r="D533" s="5">
        <f t="shared" ref="D533:F534" si="48">SUM(D523,D525,D527,D529,D531)</f>
        <v>0</v>
      </c>
      <c r="E533" s="5">
        <f t="shared" si="48"/>
        <v>0</v>
      </c>
      <c r="F533" s="5">
        <f t="shared" si="48"/>
        <v>0</v>
      </c>
      <c r="G533" s="5">
        <f t="shared" ref="G533:P534" si="49">SUM(G523,G525,G527,G529,G531)</f>
        <v>0</v>
      </c>
      <c r="H533" s="5">
        <f t="shared" si="49"/>
        <v>0</v>
      </c>
      <c r="I533" s="5">
        <f t="shared" si="49"/>
        <v>0</v>
      </c>
      <c r="J533" s="5">
        <f t="shared" si="49"/>
        <v>0</v>
      </c>
      <c r="K533" s="5">
        <f t="shared" si="49"/>
        <v>0</v>
      </c>
      <c r="L533" s="5">
        <f t="shared" si="49"/>
        <v>0</v>
      </c>
      <c r="M533" s="5">
        <f t="shared" si="49"/>
        <v>0</v>
      </c>
      <c r="N533" s="5">
        <f t="shared" si="49"/>
        <v>0</v>
      </c>
      <c r="O533" s="5">
        <f t="shared" si="49"/>
        <v>0</v>
      </c>
      <c r="P533" s="5">
        <f t="shared" si="49"/>
        <v>0</v>
      </c>
      <c r="Q533" s="248">
        <f>SUM(D533:P533)</f>
        <v>0</v>
      </c>
      <c r="R533" s="266"/>
      <c r="S533" s="74"/>
      <c r="T533" s="74"/>
      <c r="U533" s="74"/>
      <c r="V533" s="74"/>
      <c r="W533" s="74"/>
    </row>
    <row r="534" spans="2:23" x14ac:dyDescent="0.25">
      <c r="B534" s="730" t="s">
        <v>282</v>
      </c>
      <c r="C534" s="731"/>
      <c r="D534" s="135">
        <f t="shared" si="48"/>
        <v>0</v>
      </c>
      <c r="E534" s="135">
        <f t="shared" si="48"/>
        <v>0</v>
      </c>
      <c r="F534" s="135">
        <f t="shared" si="48"/>
        <v>0</v>
      </c>
      <c r="G534" s="135">
        <f t="shared" si="49"/>
        <v>0</v>
      </c>
      <c r="H534" s="135">
        <f t="shared" si="49"/>
        <v>0</v>
      </c>
      <c r="I534" s="135">
        <f t="shared" si="49"/>
        <v>0</v>
      </c>
      <c r="J534" s="135">
        <f t="shared" si="49"/>
        <v>0</v>
      </c>
      <c r="K534" s="135">
        <f t="shared" si="49"/>
        <v>0</v>
      </c>
      <c r="L534" s="135">
        <f t="shared" si="49"/>
        <v>0</v>
      </c>
      <c r="M534" s="135">
        <f t="shared" si="49"/>
        <v>0</v>
      </c>
      <c r="N534" s="135">
        <f t="shared" si="49"/>
        <v>0</v>
      </c>
      <c r="O534" s="135">
        <f t="shared" si="49"/>
        <v>0</v>
      </c>
      <c r="P534" s="135">
        <f t="shared" si="49"/>
        <v>0</v>
      </c>
      <c r="Q534" s="123">
        <f>SUM(D534:P534)</f>
        <v>0</v>
      </c>
      <c r="R534" s="266"/>
      <c r="S534" s="74"/>
      <c r="T534" s="74"/>
      <c r="U534" s="74"/>
      <c r="V534" s="74"/>
      <c r="W534" s="74"/>
    </row>
    <row r="535" spans="2:23" x14ac:dyDescent="0.25">
      <c r="B535" s="752" t="s">
        <v>134</v>
      </c>
      <c r="C535" s="753"/>
      <c r="D535" s="271"/>
      <c r="E535" s="271"/>
      <c r="F535" s="271"/>
      <c r="G535" s="271"/>
      <c r="H535" s="271"/>
      <c r="I535" s="271"/>
      <c r="J535" s="271"/>
      <c r="K535" s="271"/>
      <c r="L535" s="271"/>
      <c r="M535" s="271"/>
      <c r="N535" s="271"/>
      <c r="O535" s="271"/>
      <c r="P535" s="272"/>
      <c r="Q535" s="273">
        <f>SUM(D535:P535)</f>
        <v>0</v>
      </c>
      <c r="R535" s="74"/>
      <c r="S535" s="74"/>
      <c r="T535" s="74"/>
      <c r="U535" s="74"/>
      <c r="V535" s="74"/>
      <c r="W535" s="74"/>
    </row>
    <row r="536" spans="2:23" x14ac:dyDescent="0.25">
      <c r="B536" s="92"/>
      <c r="C536" s="74"/>
      <c r="D536" s="74"/>
      <c r="E536" s="74"/>
      <c r="F536" s="74"/>
      <c r="G536" s="74"/>
      <c r="H536" s="74"/>
      <c r="I536" s="74"/>
      <c r="J536" s="74"/>
      <c r="K536" s="74"/>
      <c r="L536" s="74"/>
      <c r="M536" s="74"/>
      <c r="N536" s="74"/>
      <c r="O536" s="74"/>
      <c r="P536" s="74"/>
      <c r="Q536" s="74"/>
      <c r="R536" s="74"/>
      <c r="S536" s="74"/>
      <c r="T536" s="74"/>
      <c r="U536" s="74"/>
      <c r="V536" s="74"/>
      <c r="W536" s="74"/>
    </row>
    <row r="537" spans="2:23" x14ac:dyDescent="0.25">
      <c r="B537" s="92"/>
      <c r="C537" s="74"/>
      <c r="D537" s="74"/>
      <c r="E537" s="74"/>
      <c r="F537" s="74"/>
      <c r="G537" s="74"/>
      <c r="H537" s="74"/>
      <c r="I537" s="74"/>
      <c r="J537" s="74"/>
      <c r="K537" s="74"/>
      <c r="L537" s="74"/>
      <c r="M537" s="74"/>
      <c r="N537" s="74"/>
      <c r="O537" s="74"/>
      <c r="P537" s="74"/>
      <c r="Q537" s="74"/>
      <c r="R537" s="74"/>
      <c r="S537" s="74"/>
      <c r="T537" s="74"/>
      <c r="U537" s="74"/>
      <c r="V537" s="74"/>
      <c r="W537" s="74"/>
    </row>
    <row r="538" spans="2:23" x14ac:dyDescent="0.25">
      <c r="B538" s="92"/>
      <c r="C538" s="74"/>
      <c r="D538" s="74"/>
      <c r="E538" s="74"/>
      <c r="F538" s="74"/>
      <c r="G538" s="74"/>
      <c r="H538" s="74"/>
      <c r="I538" s="74"/>
      <c r="J538" s="74"/>
      <c r="K538" s="74"/>
      <c r="L538" s="74"/>
      <c r="M538" s="74"/>
      <c r="N538" s="74"/>
      <c r="O538" s="74"/>
      <c r="P538" s="74"/>
      <c r="Q538" s="74"/>
      <c r="R538" s="74"/>
      <c r="S538" s="74"/>
      <c r="T538" s="74"/>
      <c r="U538" s="74"/>
      <c r="V538" s="74"/>
      <c r="W538" s="74"/>
    </row>
    <row r="539" spans="2:23" x14ac:dyDescent="0.25">
      <c r="B539" s="92"/>
      <c r="C539" s="74"/>
      <c r="D539" s="74"/>
      <c r="E539" s="74"/>
      <c r="F539" s="74"/>
      <c r="G539" s="74"/>
      <c r="H539" s="74"/>
      <c r="I539" s="74"/>
      <c r="J539" s="74"/>
      <c r="K539" s="74"/>
      <c r="L539" s="74"/>
      <c r="M539" s="74"/>
      <c r="N539" s="74"/>
      <c r="O539" s="74"/>
      <c r="P539" s="74"/>
      <c r="Q539" s="74"/>
      <c r="R539" s="74"/>
      <c r="S539" s="74"/>
      <c r="T539" s="74"/>
      <c r="U539" s="74"/>
      <c r="V539" s="74"/>
      <c r="W539" s="74"/>
    </row>
    <row r="540" spans="2:23" x14ac:dyDescent="0.25">
      <c r="B540" s="92"/>
      <c r="C540" s="74"/>
      <c r="D540" s="74"/>
      <c r="E540" s="74"/>
      <c r="F540" s="74"/>
      <c r="G540" s="74"/>
      <c r="H540" s="74"/>
      <c r="I540" s="74"/>
      <c r="J540" s="74"/>
      <c r="K540" s="74"/>
      <c r="L540" s="74"/>
      <c r="M540" s="74"/>
      <c r="N540" s="74"/>
      <c r="O540" s="74"/>
      <c r="P540" s="74"/>
      <c r="Q540" s="74"/>
      <c r="R540" s="74"/>
      <c r="S540" s="74"/>
      <c r="T540" s="74"/>
      <c r="U540" s="74"/>
      <c r="V540" s="74"/>
      <c r="W540" s="74"/>
    </row>
    <row r="541" spans="2:23" x14ac:dyDescent="0.25">
      <c r="B541" s="92"/>
      <c r="C541" s="74"/>
      <c r="D541" s="74"/>
      <c r="E541" s="74"/>
      <c r="F541" s="74"/>
      <c r="G541" s="74"/>
      <c r="H541" s="74"/>
      <c r="I541" s="74"/>
      <c r="J541" s="74"/>
      <c r="K541" s="74"/>
      <c r="L541" s="74"/>
      <c r="M541" s="74"/>
      <c r="N541" s="74"/>
      <c r="O541" s="74"/>
      <c r="P541" s="74"/>
      <c r="Q541" s="74"/>
      <c r="R541" s="74"/>
      <c r="S541" s="74"/>
      <c r="T541" s="74"/>
      <c r="U541" s="74"/>
      <c r="V541" s="74"/>
      <c r="W541" s="74"/>
    </row>
    <row r="542" spans="2:23" x14ac:dyDescent="0.25">
      <c r="B542" s="92"/>
      <c r="C542" s="74"/>
      <c r="D542" s="74"/>
      <c r="E542" s="74"/>
      <c r="F542" s="74"/>
      <c r="G542" s="74"/>
      <c r="H542" s="74"/>
      <c r="I542" s="74"/>
      <c r="J542" s="74"/>
      <c r="K542" s="74"/>
      <c r="L542" s="74"/>
      <c r="M542" s="74"/>
      <c r="N542" s="74"/>
      <c r="O542" s="74"/>
      <c r="P542" s="74"/>
      <c r="Q542" s="74"/>
      <c r="R542" s="74"/>
      <c r="S542" s="74"/>
      <c r="T542" s="74"/>
      <c r="U542" s="74"/>
      <c r="V542" s="74"/>
      <c r="W542" s="74"/>
    </row>
    <row r="543" spans="2:23" x14ac:dyDescent="0.25">
      <c r="B543" s="92"/>
      <c r="C543" s="74"/>
      <c r="D543" s="74"/>
      <c r="E543" s="74"/>
      <c r="F543" s="74"/>
      <c r="G543" s="74"/>
      <c r="H543" s="74"/>
      <c r="I543" s="74"/>
      <c r="J543" s="74"/>
      <c r="K543" s="74"/>
      <c r="L543" s="74"/>
      <c r="M543" s="74"/>
      <c r="N543" s="74"/>
      <c r="O543" s="74"/>
      <c r="P543" s="74"/>
      <c r="Q543" s="74"/>
      <c r="R543" s="74"/>
      <c r="S543" s="74"/>
      <c r="T543" s="74"/>
      <c r="U543" s="74"/>
      <c r="V543" s="74"/>
      <c r="W543" s="74"/>
    </row>
    <row r="544" spans="2:23" ht="44.25" customHeight="1" x14ac:dyDescent="0.25">
      <c r="B544" s="92"/>
      <c r="C544" s="74"/>
      <c r="D544" s="74"/>
      <c r="E544" s="74"/>
      <c r="F544" s="74"/>
      <c r="G544" s="74"/>
      <c r="H544" s="74"/>
      <c r="I544" s="74"/>
      <c r="J544" s="74"/>
      <c r="K544" s="74"/>
      <c r="L544" s="74"/>
      <c r="M544" s="74"/>
      <c r="N544" s="74"/>
      <c r="O544" s="74"/>
      <c r="P544" s="74"/>
      <c r="Q544" s="74"/>
      <c r="R544" s="74"/>
      <c r="S544" s="74"/>
      <c r="T544" s="74"/>
      <c r="U544" s="74"/>
      <c r="V544" s="74"/>
      <c r="W544" s="74"/>
    </row>
    <row r="545" spans="2:23" x14ac:dyDescent="0.25">
      <c r="B545" s="92"/>
      <c r="C545" s="74"/>
      <c r="D545" s="74"/>
      <c r="E545" s="74"/>
      <c r="F545" s="74"/>
      <c r="G545" s="74"/>
      <c r="H545" s="74"/>
      <c r="I545" s="74"/>
      <c r="J545" s="74"/>
      <c r="K545" s="74"/>
      <c r="L545" s="74"/>
      <c r="M545" s="74"/>
      <c r="N545" s="74"/>
      <c r="O545" s="74"/>
      <c r="P545" s="74"/>
      <c r="Q545" s="74"/>
      <c r="R545" s="74"/>
      <c r="S545" s="74"/>
      <c r="T545" s="74"/>
      <c r="U545" s="74"/>
      <c r="V545" s="74"/>
      <c r="W545" s="74"/>
    </row>
    <row r="546" spans="2:23" x14ac:dyDescent="0.25">
      <c r="B546" s="92"/>
      <c r="C546" s="74"/>
      <c r="D546" s="74"/>
      <c r="E546" s="74"/>
      <c r="F546" s="74"/>
      <c r="G546" s="74"/>
      <c r="H546" s="74"/>
      <c r="I546" s="74"/>
      <c r="J546" s="74"/>
      <c r="K546" s="74"/>
      <c r="L546" s="74"/>
      <c r="M546" s="74"/>
      <c r="N546" s="74"/>
      <c r="O546" s="74"/>
      <c r="P546" s="74"/>
      <c r="Q546" s="74"/>
      <c r="R546" s="74"/>
      <c r="S546" s="74"/>
      <c r="T546" s="74"/>
      <c r="U546" s="74"/>
      <c r="V546" s="74"/>
      <c r="W546" s="74"/>
    </row>
    <row r="547" spans="2:23" x14ac:dyDescent="0.25">
      <c r="B547" s="92"/>
      <c r="C547" s="74"/>
      <c r="D547" s="74"/>
      <c r="E547" s="74"/>
      <c r="F547" s="74"/>
      <c r="G547" s="74"/>
      <c r="H547" s="74"/>
      <c r="I547" s="74"/>
      <c r="J547" s="74"/>
      <c r="K547" s="74"/>
      <c r="L547" s="74"/>
      <c r="M547" s="74"/>
      <c r="N547" s="74"/>
      <c r="O547" s="74"/>
      <c r="P547" s="74"/>
      <c r="Q547" s="74"/>
      <c r="R547" s="74"/>
      <c r="S547" s="74"/>
      <c r="T547" s="74"/>
      <c r="U547" s="74"/>
      <c r="V547" s="74"/>
      <c r="W547" s="74"/>
    </row>
    <row r="548" spans="2:23" x14ac:dyDescent="0.25">
      <c r="B548" s="92"/>
      <c r="C548" s="74"/>
      <c r="D548" s="74"/>
      <c r="E548" s="74"/>
      <c r="F548" s="74"/>
      <c r="G548" s="74"/>
      <c r="H548" s="74"/>
      <c r="I548" s="74"/>
      <c r="J548" s="74"/>
      <c r="K548" s="74"/>
      <c r="L548" s="74"/>
      <c r="M548" s="74"/>
      <c r="N548" s="74"/>
      <c r="O548" s="74"/>
      <c r="P548" s="74"/>
      <c r="Q548" s="74"/>
      <c r="R548" s="74"/>
      <c r="S548" s="74"/>
      <c r="T548" s="74"/>
      <c r="U548" s="74"/>
      <c r="V548" s="74"/>
      <c r="W548" s="74"/>
    </row>
    <row r="549" spans="2:23" x14ac:dyDescent="0.25">
      <c r="B549" s="92"/>
      <c r="C549" s="74"/>
      <c r="D549" s="74"/>
      <c r="E549" s="74"/>
      <c r="F549" s="74"/>
      <c r="G549" s="74"/>
      <c r="H549" s="74"/>
      <c r="I549" s="74"/>
      <c r="J549" s="74"/>
      <c r="K549" s="74"/>
      <c r="L549" s="74"/>
      <c r="M549" s="74"/>
      <c r="N549" s="74"/>
      <c r="O549" s="74"/>
      <c r="P549" s="74"/>
      <c r="Q549" s="74"/>
      <c r="R549" s="74"/>
      <c r="S549" s="74"/>
      <c r="T549" s="74"/>
      <c r="U549" s="74"/>
      <c r="V549" s="74"/>
      <c r="W549" s="74"/>
    </row>
    <row r="550" spans="2:23" x14ac:dyDescent="0.25">
      <c r="B550" s="92"/>
      <c r="C550" s="74"/>
      <c r="D550" s="74"/>
      <c r="E550" s="74"/>
      <c r="F550" s="74"/>
      <c r="G550" s="74"/>
      <c r="H550" s="74"/>
      <c r="I550" s="74"/>
      <c r="J550" s="74"/>
      <c r="K550" s="74"/>
      <c r="L550" s="74"/>
      <c r="M550" s="74"/>
      <c r="N550" s="74"/>
      <c r="O550" s="74"/>
      <c r="P550" s="74"/>
      <c r="Q550" s="74"/>
      <c r="R550" s="74"/>
      <c r="S550" s="74"/>
      <c r="T550" s="74"/>
      <c r="U550" s="74"/>
      <c r="V550" s="74"/>
      <c r="W550" s="74"/>
    </row>
    <row r="551" spans="2:23" x14ac:dyDescent="0.25">
      <c r="B551" s="92"/>
      <c r="C551" s="74"/>
      <c r="D551" s="74"/>
      <c r="E551" s="74"/>
      <c r="F551" s="74"/>
      <c r="G551" s="74"/>
      <c r="H551" s="74"/>
      <c r="I551" s="74"/>
      <c r="J551" s="74"/>
      <c r="K551" s="74"/>
      <c r="L551" s="74"/>
      <c r="M551" s="74"/>
      <c r="N551" s="74"/>
      <c r="O551" s="74"/>
      <c r="P551" s="74"/>
      <c r="Q551" s="74"/>
      <c r="R551" s="74"/>
      <c r="S551" s="74"/>
      <c r="T551" s="74"/>
      <c r="U551" s="74"/>
      <c r="V551" s="74"/>
      <c r="W551" s="74"/>
    </row>
    <row r="552" spans="2:23" x14ac:dyDescent="0.25">
      <c r="B552" s="92"/>
      <c r="C552" s="74"/>
      <c r="D552" s="74"/>
      <c r="E552" s="74"/>
      <c r="F552" s="74"/>
      <c r="G552" s="74"/>
      <c r="H552" s="74"/>
      <c r="I552" s="74"/>
      <c r="J552" s="74"/>
      <c r="K552" s="74"/>
      <c r="L552" s="74"/>
      <c r="M552" s="74"/>
      <c r="N552" s="74"/>
      <c r="O552" s="74"/>
      <c r="P552" s="74"/>
      <c r="Q552" s="74"/>
      <c r="R552" s="74"/>
      <c r="S552" s="74"/>
      <c r="T552" s="74"/>
      <c r="U552" s="74"/>
      <c r="V552" s="74"/>
      <c r="W552" s="74"/>
    </row>
    <row r="553" spans="2:23" x14ac:dyDescent="0.25">
      <c r="B553" s="758" t="s">
        <v>338</v>
      </c>
      <c r="C553" s="759"/>
      <c r="D553" s="759"/>
      <c r="E553" s="759"/>
      <c r="F553" s="759"/>
      <c r="G553" s="759"/>
      <c r="H553" s="759"/>
      <c r="I553" s="759"/>
      <c r="J553" s="759"/>
      <c r="K553" s="759"/>
      <c r="L553" s="759"/>
      <c r="M553" s="759"/>
      <c r="N553" s="759"/>
      <c r="O553" s="759"/>
      <c r="P553" s="759"/>
      <c r="Q553" s="759"/>
      <c r="R553" s="759"/>
      <c r="S553" s="759"/>
      <c r="T553" s="759"/>
      <c r="U553" s="759"/>
      <c r="V553" s="759"/>
      <c r="W553" s="759"/>
    </row>
    <row r="554" spans="2:23" x14ac:dyDescent="0.25">
      <c r="B554" s="265"/>
      <c r="C554" s="266"/>
      <c r="D554" s="8">
        <v>39083</v>
      </c>
      <c r="E554" s="8">
        <v>39448</v>
      </c>
      <c r="F554" s="8">
        <v>39814</v>
      </c>
      <c r="G554" s="8">
        <v>40179</v>
      </c>
      <c r="H554" s="8">
        <v>40544</v>
      </c>
      <c r="I554" s="8">
        <v>40909</v>
      </c>
      <c r="J554" s="8">
        <v>41275</v>
      </c>
      <c r="K554" s="8">
        <v>41640</v>
      </c>
      <c r="L554" s="8">
        <v>42005</v>
      </c>
      <c r="M554" s="8">
        <v>42370</v>
      </c>
      <c r="N554" s="8">
        <v>42736</v>
      </c>
      <c r="O554" s="8">
        <v>43101</v>
      </c>
      <c r="P554" s="8">
        <v>43282</v>
      </c>
      <c r="Q554" s="266"/>
      <c r="R554" s="74"/>
      <c r="S554" s="74"/>
      <c r="T554" s="74"/>
      <c r="U554" s="74"/>
      <c r="V554" s="74"/>
      <c r="W554" s="74"/>
    </row>
    <row r="555" spans="2:23" x14ac:dyDescent="0.25">
      <c r="B555" s="267"/>
      <c r="C555" s="268"/>
      <c r="D555" s="8">
        <v>39447</v>
      </c>
      <c r="E555" s="8">
        <v>39813</v>
      </c>
      <c r="F555" s="8">
        <v>40178</v>
      </c>
      <c r="G555" s="8">
        <v>40543</v>
      </c>
      <c r="H555" s="8">
        <v>40908</v>
      </c>
      <c r="I555" s="8">
        <v>41274</v>
      </c>
      <c r="J555" s="8">
        <v>41639</v>
      </c>
      <c r="K555" s="8">
        <v>42004</v>
      </c>
      <c r="L555" s="8">
        <v>42369</v>
      </c>
      <c r="M555" s="8">
        <v>42735</v>
      </c>
      <c r="N555" s="8">
        <v>43100</v>
      </c>
      <c r="O555" s="8">
        <v>43281</v>
      </c>
      <c r="P555" s="8">
        <v>43556</v>
      </c>
      <c r="Q555" s="266"/>
      <c r="R555" s="74"/>
      <c r="S555" s="74"/>
      <c r="T555" s="74"/>
      <c r="U555" s="74"/>
      <c r="V555" s="74"/>
      <c r="W555" s="74"/>
    </row>
    <row r="556" spans="2:23" ht="60" x14ac:dyDescent="0.25">
      <c r="B556" s="746" t="s">
        <v>22</v>
      </c>
      <c r="C556" s="747"/>
      <c r="D556" s="403">
        <v>2007</v>
      </c>
      <c r="E556" s="403">
        <v>2008</v>
      </c>
      <c r="F556" s="403">
        <v>2009</v>
      </c>
      <c r="G556" s="119">
        <v>2010</v>
      </c>
      <c r="H556" s="119">
        <v>2011</v>
      </c>
      <c r="I556" s="119">
        <v>2012</v>
      </c>
      <c r="J556" s="119">
        <v>2013</v>
      </c>
      <c r="K556" s="119">
        <v>2014</v>
      </c>
      <c r="L556" s="119">
        <v>2015</v>
      </c>
      <c r="M556" s="119">
        <v>2016</v>
      </c>
      <c r="N556" s="119">
        <v>2017</v>
      </c>
      <c r="O556" s="106" t="s">
        <v>133</v>
      </c>
      <c r="P556" s="114" t="s">
        <v>287</v>
      </c>
      <c r="Q556" s="107" t="s">
        <v>49</v>
      </c>
      <c r="R556" s="266"/>
      <c r="S556" s="74"/>
      <c r="T556" s="74"/>
      <c r="U556" s="74"/>
      <c r="V556" s="74"/>
      <c r="W556" s="74"/>
    </row>
    <row r="557" spans="2:23" x14ac:dyDescent="0.25">
      <c r="B557" s="739" t="s">
        <v>276</v>
      </c>
      <c r="C557" s="740"/>
      <c r="D557" s="401"/>
      <c r="E557" s="401"/>
      <c r="F557" s="401"/>
      <c r="G557" s="258"/>
      <c r="H557" s="258"/>
      <c r="I557" s="258"/>
      <c r="J557" s="258"/>
      <c r="K557" s="258"/>
      <c r="L557" s="258"/>
      <c r="M557" s="258"/>
      <c r="N557" s="258"/>
      <c r="O557" s="258"/>
      <c r="P557" s="258"/>
      <c r="Q557" s="20">
        <f>SUM(D557:P557)</f>
        <v>0</v>
      </c>
      <c r="R557" s="11">
        <v>0</v>
      </c>
      <c r="S557" s="11">
        <v>1000</v>
      </c>
      <c r="T557" s="74"/>
      <c r="U557" s="74"/>
      <c r="V557" s="74"/>
      <c r="W557" s="74"/>
    </row>
    <row r="558" spans="2:23" x14ac:dyDescent="0.25">
      <c r="B558" s="741" t="s">
        <v>275</v>
      </c>
      <c r="C558" s="742"/>
      <c r="D558" s="120"/>
      <c r="E558" s="120"/>
      <c r="F558" s="120"/>
      <c r="G558" s="120"/>
      <c r="H558" s="120"/>
      <c r="I558" s="120"/>
      <c r="J558" s="120"/>
      <c r="K558" s="120"/>
      <c r="L558" s="120"/>
      <c r="M558" s="120"/>
      <c r="N558" s="120"/>
      <c r="O558" s="120"/>
      <c r="P558" s="120"/>
      <c r="Q558" s="86">
        <f>SUM(D558:P558)</f>
        <v>0</v>
      </c>
      <c r="R558" s="11">
        <v>0</v>
      </c>
      <c r="S558" s="11">
        <v>1000</v>
      </c>
      <c r="T558" s="74"/>
      <c r="U558" s="74"/>
      <c r="V558" s="74"/>
      <c r="W558" s="74"/>
    </row>
    <row r="559" spans="2:23" x14ac:dyDescent="0.25">
      <c r="B559" s="741" t="s">
        <v>140</v>
      </c>
      <c r="C559" s="742"/>
      <c r="D559" s="401"/>
      <c r="E559" s="401"/>
      <c r="F559" s="401"/>
      <c r="G559" s="258"/>
      <c r="H559" s="258"/>
      <c r="I559" s="258"/>
      <c r="J559" s="258"/>
      <c r="K559" s="258"/>
      <c r="L559" s="258"/>
      <c r="M559" s="258"/>
      <c r="N559" s="258"/>
      <c r="O559" s="258"/>
      <c r="P559" s="258"/>
      <c r="Q559" s="20">
        <f t="shared" ref="Q559:Q566" si="50">SUM(D559:P559)</f>
        <v>0</v>
      </c>
      <c r="R559" s="11">
        <v>1000</v>
      </c>
      <c r="S559" s="11">
        <v>10000</v>
      </c>
      <c r="T559" s="74"/>
      <c r="U559" s="74"/>
      <c r="V559" s="74"/>
      <c r="W559" s="74"/>
    </row>
    <row r="560" spans="2:23" x14ac:dyDescent="0.25">
      <c r="B560" s="741" t="s">
        <v>275</v>
      </c>
      <c r="C560" s="742"/>
      <c r="D560" s="120"/>
      <c r="E560" s="120"/>
      <c r="F560" s="120"/>
      <c r="G560" s="120"/>
      <c r="H560" s="120"/>
      <c r="I560" s="120"/>
      <c r="J560" s="120"/>
      <c r="K560" s="120"/>
      <c r="L560" s="120"/>
      <c r="M560" s="120"/>
      <c r="N560" s="120"/>
      <c r="O560" s="120"/>
      <c r="P560" s="120"/>
      <c r="Q560" s="86">
        <f t="shared" si="50"/>
        <v>0</v>
      </c>
      <c r="R560" s="11">
        <v>1000</v>
      </c>
      <c r="S560" s="11">
        <v>10000</v>
      </c>
      <c r="T560" s="74"/>
      <c r="U560" s="74"/>
      <c r="V560" s="74"/>
      <c r="W560" s="74"/>
    </row>
    <row r="561" spans="2:23" x14ac:dyDescent="0.25">
      <c r="B561" s="741" t="s">
        <v>322</v>
      </c>
      <c r="C561" s="742"/>
      <c r="D561" s="401"/>
      <c r="E561" s="401"/>
      <c r="F561" s="401"/>
      <c r="G561" s="258"/>
      <c r="H561" s="258"/>
      <c r="I561" s="258"/>
      <c r="J561" s="258"/>
      <c r="K561" s="258"/>
      <c r="L561" s="258"/>
      <c r="M561" s="258"/>
      <c r="N561" s="258"/>
      <c r="O561" s="258"/>
      <c r="P561" s="258"/>
      <c r="Q561" s="20">
        <f t="shared" si="50"/>
        <v>0</v>
      </c>
      <c r="R561" s="11">
        <v>10000</v>
      </c>
      <c r="S561" s="11">
        <v>50000</v>
      </c>
      <c r="T561" s="74"/>
      <c r="U561" s="74"/>
      <c r="V561" s="74"/>
      <c r="W561" s="74"/>
    </row>
    <row r="562" spans="2:23" x14ac:dyDescent="0.25">
      <c r="B562" s="741" t="s">
        <v>275</v>
      </c>
      <c r="C562" s="742"/>
      <c r="D562" s="120"/>
      <c r="E562" s="120"/>
      <c r="F562" s="120"/>
      <c r="G562" s="120"/>
      <c r="H562" s="120"/>
      <c r="I562" s="120"/>
      <c r="J562" s="120"/>
      <c r="K562" s="120"/>
      <c r="L562" s="120"/>
      <c r="M562" s="120"/>
      <c r="N562" s="120"/>
      <c r="O562" s="120"/>
      <c r="P562" s="120"/>
      <c r="Q562" s="86">
        <f t="shared" si="50"/>
        <v>0</v>
      </c>
      <c r="R562" s="11">
        <v>10000</v>
      </c>
      <c r="S562" s="11">
        <v>50000</v>
      </c>
      <c r="T562" s="74"/>
      <c r="U562" s="74"/>
      <c r="V562" s="74"/>
      <c r="W562" s="74"/>
    </row>
    <row r="563" spans="2:23" x14ac:dyDescent="0.25">
      <c r="B563" s="741" t="s">
        <v>278</v>
      </c>
      <c r="C563" s="742"/>
      <c r="D563" s="401"/>
      <c r="E563" s="401"/>
      <c r="F563" s="401"/>
      <c r="G563" s="258"/>
      <c r="H563" s="258"/>
      <c r="I563" s="258"/>
      <c r="J563" s="258"/>
      <c r="K563" s="258"/>
      <c r="L563" s="258"/>
      <c r="M563" s="258"/>
      <c r="N563" s="258"/>
      <c r="O563" s="258"/>
      <c r="P563" s="258"/>
      <c r="Q563" s="20">
        <f t="shared" si="50"/>
        <v>0</v>
      </c>
      <c r="R563" s="11">
        <v>50000</v>
      </c>
      <c r="S563" s="11">
        <v>100000</v>
      </c>
      <c r="T563" s="74"/>
      <c r="U563" s="74"/>
      <c r="V563" s="74"/>
      <c r="W563" s="74"/>
    </row>
    <row r="564" spans="2:23" x14ac:dyDescent="0.25">
      <c r="B564" s="741" t="s">
        <v>275</v>
      </c>
      <c r="C564" s="742"/>
      <c r="D564" s="120"/>
      <c r="E564" s="120"/>
      <c r="F564" s="120"/>
      <c r="G564" s="120"/>
      <c r="H564" s="120"/>
      <c r="I564" s="120"/>
      <c r="J564" s="120"/>
      <c r="K564" s="120"/>
      <c r="L564" s="120"/>
      <c r="M564" s="120"/>
      <c r="N564" s="120"/>
      <c r="O564" s="120"/>
      <c r="P564" s="120"/>
      <c r="Q564" s="86">
        <f t="shared" si="50"/>
        <v>0</v>
      </c>
      <c r="R564" s="11">
        <v>50000</v>
      </c>
      <c r="S564" s="11">
        <v>100000</v>
      </c>
      <c r="T564" s="74"/>
      <c r="U564" s="74"/>
      <c r="V564" s="74"/>
      <c r="W564" s="74"/>
    </row>
    <row r="565" spans="2:23" x14ac:dyDescent="0.25">
      <c r="B565" s="741" t="s">
        <v>281</v>
      </c>
      <c r="C565" s="742"/>
      <c r="D565" s="401"/>
      <c r="E565" s="401"/>
      <c r="F565" s="401"/>
      <c r="G565" s="258"/>
      <c r="H565" s="258"/>
      <c r="I565" s="258"/>
      <c r="J565" s="258"/>
      <c r="K565" s="258"/>
      <c r="L565" s="258"/>
      <c r="M565" s="258"/>
      <c r="N565" s="258"/>
      <c r="O565" s="258"/>
      <c r="P565" s="258"/>
      <c r="Q565" s="20">
        <f t="shared" si="50"/>
        <v>0</v>
      </c>
      <c r="R565" s="11">
        <v>100000</v>
      </c>
      <c r="S565" s="11">
        <v>500000</v>
      </c>
      <c r="T565" s="74"/>
      <c r="U565" s="74"/>
      <c r="V565" s="74"/>
      <c r="W565" s="74"/>
    </row>
    <row r="566" spans="2:23" x14ac:dyDescent="0.25">
      <c r="B566" s="754" t="s">
        <v>275</v>
      </c>
      <c r="C566" s="755"/>
      <c r="D566" s="120"/>
      <c r="E566" s="120"/>
      <c r="F566" s="120"/>
      <c r="G566" s="120"/>
      <c r="H566" s="120"/>
      <c r="I566" s="120"/>
      <c r="J566" s="120"/>
      <c r="K566" s="120"/>
      <c r="L566" s="120"/>
      <c r="M566" s="120"/>
      <c r="N566" s="120"/>
      <c r="O566" s="120"/>
      <c r="P566" s="120"/>
      <c r="Q566" s="86">
        <f t="shared" si="50"/>
        <v>0</v>
      </c>
      <c r="R566" s="11">
        <v>100000</v>
      </c>
      <c r="S566" s="11">
        <v>500000</v>
      </c>
      <c r="T566" s="74"/>
      <c r="U566" s="74"/>
      <c r="V566" s="74"/>
      <c r="W566" s="74"/>
    </row>
    <row r="567" spans="2:23" x14ac:dyDescent="0.25">
      <c r="B567" s="732" t="s">
        <v>48</v>
      </c>
      <c r="C567" s="733"/>
      <c r="D567" s="5">
        <f t="shared" ref="D567:F568" si="51">SUM(D557,D559,D561,D563,D565)</f>
        <v>0</v>
      </c>
      <c r="E567" s="5">
        <f t="shared" si="51"/>
        <v>0</v>
      </c>
      <c r="F567" s="5">
        <f t="shared" si="51"/>
        <v>0</v>
      </c>
      <c r="G567" s="5">
        <f t="shared" ref="G567:P568" si="52">SUM(G557,G559,G561,G563,G565)</f>
        <v>0</v>
      </c>
      <c r="H567" s="5">
        <f t="shared" si="52"/>
        <v>0</v>
      </c>
      <c r="I567" s="5">
        <f t="shared" si="52"/>
        <v>0</v>
      </c>
      <c r="J567" s="5">
        <f t="shared" si="52"/>
        <v>0</v>
      </c>
      <c r="K567" s="5">
        <f t="shared" si="52"/>
        <v>0</v>
      </c>
      <c r="L567" s="5">
        <f t="shared" si="52"/>
        <v>0</v>
      </c>
      <c r="M567" s="5">
        <f t="shared" si="52"/>
        <v>0</v>
      </c>
      <c r="N567" s="5">
        <f t="shared" si="52"/>
        <v>0</v>
      </c>
      <c r="O567" s="5">
        <f t="shared" si="52"/>
        <v>0</v>
      </c>
      <c r="P567" s="5">
        <f t="shared" si="52"/>
        <v>0</v>
      </c>
      <c r="Q567" s="248">
        <f>SUM(D567:P567)</f>
        <v>0</v>
      </c>
      <c r="R567" s="266"/>
      <c r="S567" s="74"/>
      <c r="T567" s="74"/>
      <c r="U567" s="74"/>
      <c r="V567" s="74"/>
      <c r="W567" s="74"/>
    </row>
    <row r="568" spans="2:23" x14ac:dyDescent="0.25">
      <c r="B568" s="730" t="s">
        <v>282</v>
      </c>
      <c r="C568" s="731"/>
      <c r="D568" s="135">
        <f t="shared" si="51"/>
        <v>0</v>
      </c>
      <c r="E568" s="135">
        <f t="shared" si="51"/>
        <v>0</v>
      </c>
      <c r="F568" s="135">
        <f t="shared" si="51"/>
        <v>0</v>
      </c>
      <c r="G568" s="135">
        <f t="shared" si="52"/>
        <v>0</v>
      </c>
      <c r="H568" s="135">
        <f t="shared" si="52"/>
        <v>0</v>
      </c>
      <c r="I568" s="135">
        <f t="shared" si="52"/>
        <v>0</v>
      </c>
      <c r="J568" s="135">
        <f t="shared" si="52"/>
        <v>0</v>
      </c>
      <c r="K568" s="135">
        <f t="shared" si="52"/>
        <v>0</v>
      </c>
      <c r="L568" s="135">
        <f t="shared" si="52"/>
        <v>0</v>
      </c>
      <c r="M568" s="135">
        <f t="shared" si="52"/>
        <v>0</v>
      </c>
      <c r="N568" s="135">
        <f t="shared" si="52"/>
        <v>0</v>
      </c>
      <c r="O568" s="135">
        <f t="shared" si="52"/>
        <v>0</v>
      </c>
      <c r="P568" s="135">
        <f t="shared" si="52"/>
        <v>0</v>
      </c>
      <c r="Q568" s="123">
        <f>SUM(D568:P568)</f>
        <v>0</v>
      </c>
      <c r="R568" s="266"/>
      <c r="S568" s="74"/>
      <c r="T568" s="74"/>
      <c r="U568" s="74"/>
      <c r="V568" s="74"/>
      <c r="W568" s="74"/>
    </row>
    <row r="569" spans="2:23" x14ac:dyDescent="0.25">
      <c r="B569" s="752" t="s">
        <v>134</v>
      </c>
      <c r="C569" s="753"/>
      <c r="D569" s="271"/>
      <c r="E569" s="271"/>
      <c r="F569" s="271"/>
      <c r="G569" s="271"/>
      <c r="H569" s="271"/>
      <c r="I569" s="271"/>
      <c r="J569" s="271"/>
      <c r="K569" s="271"/>
      <c r="L569" s="271"/>
      <c r="M569" s="271"/>
      <c r="N569" s="271"/>
      <c r="O569" s="271"/>
      <c r="P569" s="272"/>
      <c r="Q569" s="273">
        <f>SUM(D569:P569)</f>
        <v>0</v>
      </c>
      <c r="R569" s="74"/>
      <c r="S569" s="74"/>
      <c r="T569" s="74"/>
      <c r="U569" s="74"/>
      <c r="V569" s="74"/>
      <c r="W569" s="74"/>
    </row>
    <row r="570" spans="2:23" x14ac:dyDescent="0.25">
      <c r="B570" s="92"/>
      <c r="C570" s="74"/>
      <c r="D570" s="74"/>
      <c r="E570" s="74"/>
      <c r="F570" s="74"/>
      <c r="G570" s="74"/>
      <c r="H570" s="74"/>
      <c r="I570" s="74"/>
      <c r="J570" s="74"/>
      <c r="K570" s="74"/>
      <c r="L570" s="74"/>
      <c r="M570" s="74"/>
      <c r="N570" s="74"/>
      <c r="O570" s="74"/>
      <c r="P570" s="74"/>
      <c r="Q570" s="74"/>
      <c r="R570" s="74"/>
      <c r="S570" s="74"/>
      <c r="T570" s="74"/>
      <c r="U570" s="74"/>
      <c r="V570" s="74"/>
      <c r="W570" s="74"/>
    </row>
    <row r="571" spans="2:23" x14ac:dyDescent="0.25">
      <c r="B571" s="92"/>
      <c r="C571" s="74"/>
      <c r="D571" s="74"/>
      <c r="E571" s="74"/>
      <c r="F571" s="74"/>
      <c r="G571" s="74"/>
      <c r="H571" s="74"/>
      <c r="I571" s="74"/>
      <c r="J571" s="74"/>
      <c r="K571" s="74"/>
      <c r="L571" s="74"/>
      <c r="M571" s="74"/>
      <c r="N571" s="74"/>
      <c r="O571" s="74"/>
      <c r="P571" s="74"/>
      <c r="Q571" s="74"/>
      <c r="R571" s="74"/>
      <c r="S571" s="74"/>
      <c r="T571" s="74"/>
      <c r="U571" s="74"/>
      <c r="V571" s="74"/>
      <c r="W571" s="74"/>
    </row>
    <row r="572" spans="2:23" x14ac:dyDescent="0.25">
      <c r="B572" s="92"/>
      <c r="C572" s="74"/>
      <c r="D572" s="74"/>
      <c r="E572" s="74"/>
      <c r="F572" s="74"/>
      <c r="G572" s="74"/>
      <c r="H572" s="74"/>
      <c r="I572" s="74"/>
      <c r="J572" s="74"/>
      <c r="K572" s="74"/>
      <c r="L572" s="74"/>
      <c r="M572" s="74"/>
      <c r="N572" s="74"/>
      <c r="O572" s="74"/>
      <c r="P572" s="74"/>
      <c r="Q572" s="74"/>
      <c r="R572" s="74"/>
      <c r="S572" s="74"/>
      <c r="T572" s="74"/>
      <c r="U572" s="74"/>
      <c r="V572" s="74"/>
      <c r="W572" s="74"/>
    </row>
    <row r="573" spans="2:23" x14ac:dyDescent="0.25">
      <c r="B573" s="92"/>
      <c r="C573" s="74"/>
      <c r="D573" s="74"/>
      <c r="E573" s="74"/>
      <c r="F573" s="74"/>
      <c r="G573" s="74"/>
      <c r="H573" s="74"/>
      <c r="I573" s="74"/>
      <c r="J573" s="74"/>
      <c r="K573" s="74"/>
      <c r="L573" s="74"/>
      <c r="M573" s="74"/>
      <c r="N573" s="74"/>
      <c r="O573" s="74"/>
      <c r="P573" s="74"/>
      <c r="Q573" s="74"/>
      <c r="R573" s="74"/>
      <c r="S573" s="74"/>
      <c r="T573" s="74"/>
      <c r="U573" s="74"/>
      <c r="V573" s="74"/>
      <c r="W573" s="74"/>
    </row>
    <row r="574" spans="2:23" x14ac:dyDescent="0.25">
      <c r="B574" s="92"/>
      <c r="C574" s="74"/>
      <c r="D574" s="74"/>
      <c r="E574" s="74"/>
      <c r="F574" s="74"/>
      <c r="G574" s="74"/>
      <c r="H574" s="74"/>
      <c r="I574" s="74"/>
      <c r="J574" s="74"/>
      <c r="K574" s="74"/>
      <c r="L574" s="74"/>
      <c r="M574" s="74"/>
      <c r="N574" s="74"/>
      <c r="O574" s="74"/>
      <c r="P574" s="74"/>
      <c r="Q574" s="74"/>
      <c r="R574" s="74"/>
      <c r="S574" s="74"/>
      <c r="T574" s="74"/>
      <c r="U574" s="74"/>
      <c r="V574" s="74"/>
      <c r="W574" s="74"/>
    </row>
    <row r="575" spans="2:23" x14ac:dyDescent="0.25">
      <c r="B575" s="92"/>
      <c r="C575" s="74"/>
      <c r="D575" s="74"/>
      <c r="E575" s="74"/>
      <c r="F575" s="74"/>
      <c r="G575" s="74"/>
      <c r="H575" s="74"/>
      <c r="I575" s="74"/>
      <c r="J575" s="74"/>
      <c r="K575" s="74"/>
      <c r="L575" s="74"/>
      <c r="M575" s="74"/>
      <c r="N575" s="74"/>
      <c r="O575" s="74"/>
      <c r="P575" s="74"/>
      <c r="Q575" s="74"/>
      <c r="R575" s="74"/>
      <c r="S575" s="74"/>
      <c r="T575" s="74"/>
      <c r="U575" s="74"/>
      <c r="V575" s="74"/>
      <c r="W575" s="74"/>
    </row>
    <row r="576" spans="2:23" x14ac:dyDescent="0.25">
      <c r="B576" s="92"/>
      <c r="C576" s="74"/>
      <c r="D576" s="74"/>
      <c r="E576" s="74"/>
      <c r="F576" s="74"/>
      <c r="G576" s="74"/>
      <c r="H576" s="74"/>
      <c r="I576" s="74"/>
      <c r="J576" s="74"/>
      <c r="K576" s="74"/>
      <c r="L576" s="74"/>
      <c r="M576" s="74"/>
      <c r="N576" s="74"/>
      <c r="O576" s="74"/>
      <c r="P576" s="74"/>
      <c r="Q576" s="74"/>
      <c r="R576" s="74"/>
      <c r="S576" s="74"/>
      <c r="T576" s="74"/>
      <c r="U576" s="74"/>
      <c r="V576" s="74"/>
      <c r="W576" s="74"/>
    </row>
    <row r="577" spans="2:23" x14ac:dyDescent="0.25">
      <c r="B577" s="92"/>
      <c r="C577" s="74"/>
      <c r="D577" s="74"/>
      <c r="E577" s="74"/>
      <c r="F577" s="74"/>
      <c r="G577" s="74"/>
      <c r="H577" s="74"/>
      <c r="I577" s="74"/>
      <c r="J577" s="74"/>
      <c r="K577" s="74"/>
      <c r="L577" s="74"/>
      <c r="M577" s="74"/>
      <c r="N577" s="74"/>
      <c r="O577" s="74"/>
      <c r="P577" s="74"/>
      <c r="Q577" s="74"/>
      <c r="R577" s="74"/>
      <c r="S577" s="74"/>
      <c r="T577" s="74"/>
      <c r="U577" s="74"/>
      <c r="V577" s="74"/>
      <c r="W577" s="74"/>
    </row>
    <row r="578" spans="2:23" x14ac:dyDescent="0.25">
      <c r="B578" s="92"/>
      <c r="C578" s="74"/>
      <c r="D578" s="74"/>
      <c r="E578" s="74"/>
      <c r="F578" s="74"/>
      <c r="G578" s="74"/>
      <c r="H578" s="74"/>
      <c r="I578" s="74"/>
      <c r="J578" s="74"/>
      <c r="K578" s="74"/>
      <c r="L578" s="74"/>
      <c r="M578" s="74"/>
      <c r="N578" s="74"/>
      <c r="O578" s="74"/>
      <c r="P578" s="74"/>
      <c r="Q578" s="74"/>
      <c r="R578" s="74"/>
      <c r="S578" s="74"/>
      <c r="T578" s="74"/>
      <c r="U578" s="74"/>
      <c r="V578" s="74"/>
      <c r="W578" s="74"/>
    </row>
    <row r="579" spans="2:23" x14ac:dyDescent="0.25">
      <c r="B579" s="92"/>
      <c r="C579" s="74"/>
      <c r="D579" s="74"/>
      <c r="E579" s="74"/>
      <c r="F579" s="74"/>
      <c r="G579" s="74"/>
      <c r="H579" s="74"/>
      <c r="I579" s="74"/>
      <c r="J579" s="74"/>
      <c r="K579" s="74"/>
      <c r="L579" s="74"/>
      <c r="M579" s="74"/>
      <c r="N579" s="74"/>
      <c r="O579" s="74"/>
      <c r="P579" s="74"/>
      <c r="Q579" s="74"/>
      <c r="R579" s="74"/>
      <c r="S579" s="74"/>
      <c r="T579" s="74"/>
      <c r="U579" s="74"/>
      <c r="V579" s="74"/>
      <c r="W579" s="74"/>
    </row>
    <row r="580" spans="2:23" ht="45" customHeight="1" x14ac:dyDescent="0.25">
      <c r="B580" s="92"/>
      <c r="C580" s="74"/>
      <c r="D580" s="74"/>
      <c r="E580" s="74"/>
      <c r="F580" s="74"/>
      <c r="G580" s="74"/>
      <c r="H580" s="74"/>
      <c r="I580" s="74"/>
      <c r="J580" s="74"/>
      <c r="K580" s="74"/>
      <c r="L580" s="74"/>
      <c r="M580" s="74"/>
      <c r="N580" s="74"/>
      <c r="O580" s="74"/>
      <c r="P580" s="74"/>
      <c r="Q580" s="74"/>
      <c r="R580" s="74"/>
      <c r="S580" s="74"/>
      <c r="T580" s="74"/>
      <c r="U580" s="74"/>
      <c r="V580" s="74"/>
      <c r="W580" s="74"/>
    </row>
    <row r="581" spans="2:23" x14ac:dyDescent="0.25">
      <c r="B581" s="92"/>
      <c r="C581" s="74"/>
      <c r="D581" s="74"/>
      <c r="E581" s="74"/>
      <c r="F581" s="74"/>
      <c r="G581" s="74"/>
      <c r="H581" s="74"/>
      <c r="I581" s="74"/>
      <c r="J581" s="74"/>
      <c r="K581" s="74"/>
      <c r="L581" s="74"/>
      <c r="M581" s="74"/>
      <c r="N581" s="74"/>
      <c r="O581" s="74"/>
      <c r="P581" s="74"/>
      <c r="Q581" s="74"/>
      <c r="R581" s="74"/>
      <c r="S581" s="74"/>
      <c r="T581" s="74"/>
      <c r="U581" s="74"/>
      <c r="V581" s="74"/>
      <c r="W581" s="74"/>
    </row>
    <row r="582" spans="2:23" x14ac:dyDescent="0.25">
      <c r="B582" s="92"/>
      <c r="C582" s="74"/>
      <c r="D582" s="74"/>
      <c r="E582" s="74"/>
      <c r="F582" s="74"/>
      <c r="G582" s="74"/>
      <c r="H582" s="74"/>
      <c r="I582" s="74"/>
      <c r="J582" s="74"/>
      <c r="K582" s="74"/>
      <c r="L582" s="74"/>
      <c r="M582" s="74"/>
      <c r="N582" s="74"/>
      <c r="O582" s="74"/>
      <c r="P582" s="74"/>
      <c r="Q582" s="74"/>
      <c r="R582" s="74"/>
      <c r="S582" s="74"/>
      <c r="T582" s="74"/>
      <c r="U582" s="74"/>
      <c r="V582" s="74"/>
      <c r="W582" s="74"/>
    </row>
    <row r="583" spans="2:23" x14ac:dyDescent="0.25">
      <c r="B583" s="92"/>
      <c r="C583" s="74"/>
      <c r="D583" s="74"/>
      <c r="E583" s="74"/>
      <c r="F583" s="74"/>
      <c r="G583" s="74"/>
      <c r="H583" s="74"/>
      <c r="I583" s="74"/>
      <c r="J583" s="74"/>
      <c r="K583" s="74"/>
      <c r="L583" s="74"/>
      <c r="M583" s="74"/>
      <c r="N583" s="74"/>
      <c r="O583" s="74"/>
      <c r="P583" s="74"/>
      <c r="Q583" s="74"/>
      <c r="R583" s="74"/>
      <c r="S583" s="74"/>
      <c r="T583" s="74"/>
      <c r="U583" s="74"/>
      <c r="V583" s="74"/>
      <c r="W583" s="74"/>
    </row>
    <row r="584" spans="2:23" x14ac:dyDescent="0.25">
      <c r="B584" s="92"/>
      <c r="C584" s="74"/>
      <c r="D584" s="74"/>
      <c r="E584" s="74"/>
      <c r="F584" s="74"/>
      <c r="G584" s="74"/>
      <c r="H584" s="74"/>
      <c r="I584" s="74"/>
      <c r="J584" s="74"/>
      <c r="K584" s="74"/>
      <c r="L584" s="74"/>
      <c r="M584" s="74"/>
      <c r="N584" s="74"/>
      <c r="O584" s="74"/>
      <c r="P584" s="74"/>
      <c r="Q584" s="74"/>
      <c r="R584" s="74"/>
      <c r="S584" s="74"/>
      <c r="T584" s="74"/>
      <c r="U584" s="74"/>
      <c r="V584" s="74"/>
      <c r="W584" s="74"/>
    </row>
    <row r="585" spans="2:23" x14ac:dyDescent="0.25">
      <c r="B585" s="92"/>
      <c r="C585" s="74"/>
      <c r="D585" s="74"/>
      <c r="E585" s="74"/>
      <c r="F585" s="74"/>
      <c r="G585" s="74"/>
      <c r="H585" s="74"/>
      <c r="I585" s="74"/>
      <c r="J585" s="74"/>
      <c r="K585" s="74"/>
      <c r="L585" s="74"/>
      <c r="M585" s="74"/>
      <c r="N585" s="74"/>
      <c r="O585" s="74"/>
      <c r="P585" s="74"/>
      <c r="Q585" s="74"/>
      <c r="R585" s="74"/>
      <c r="S585" s="74"/>
      <c r="T585" s="74"/>
      <c r="U585" s="74"/>
      <c r="V585" s="74"/>
      <c r="W585" s="74"/>
    </row>
    <row r="586" spans="2:23" x14ac:dyDescent="0.25">
      <c r="B586" s="92"/>
      <c r="C586" s="74"/>
      <c r="D586" s="74"/>
      <c r="E586" s="74"/>
      <c r="F586" s="74"/>
      <c r="G586" s="74"/>
      <c r="H586" s="74"/>
      <c r="I586" s="74"/>
      <c r="J586" s="74"/>
      <c r="K586" s="74"/>
      <c r="L586" s="74"/>
      <c r="M586" s="74"/>
      <c r="N586" s="74"/>
      <c r="O586" s="74"/>
      <c r="P586" s="74"/>
      <c r="Q586" s="74"/>
      <c r="R586" s="74"/>
      <c r="S586" s="74"/>
      <c r="T586" s="74"/>
      <c r="U586" s="74"/>
      <c r="V586" s="74"/>
      <c r="W586" s="74"/>
    </row>
    <row r="587" spans="2:23" ht="15.75" thickBot="1" x14ac:dyDescent="0.3">
      <c r="B587" s="92"/>
      <c r="C587" s="74"/>
      <c r="D587" s="74"/>
      <c r="E587" s="74"/>
      <c r="F587" s="74"/>
      <c r="G587" s="74"/>
      <c r="H587" s="74"/>
      <c r="I587" s="74"/>
      <c r="J587" s="74"/>
      <c r="K587" s="74"/>
      <c r="L587" s="74"/>
      <c r="M587" s="74"/>
      <c r="N587" s="74"/>
      <c r="O587" s="74"/>
      <c r="P587" s="74"/>
      <c r="Q587" s="74"/>
      <c r="R587" s="74"/>
      <c r="S587" s="74"/>
      <c r="T587" s="74"/>
      <c r="U587" s="74"/>
      <c r="V587" s="74"/>
      <c r="W587" s="74"/>
    </row>
    <row r="588" spans="2:23" ht="15.75" thickBot="1" x14ac:dyDescent="0.3">
      <c r="B588" s="100"/>
      <c r="C588" s="101"/>
      <c r="D588" s="101"/>
      <c r="E588" s="101"/>
      <c r="F588" s="101"/>
      <c r="G588" s="101"/>
      <c r="H588" s="101"/>
      <c r="I588" s="101"/>
      <c r="J588" s="101"/>
      <c r="K588" s="101"/>
      <c r="L588" s="101"/>
      <c r="M588" s="101"/>
      <c r="N588" s="101"/>
      <c r="O588" s="101"/>
      <c r="P588" s="101"/>
      <c r="Q588" s="101"/>
      <c r="R588" s="101"/>
      <c r="S588" s="101"/>
      <c r="T588" s="101"/>
      <c r="U588" s="701" t="s">
        <v>119</v>
      </c>
      <c r="V588" s="702"/>
      <c r="W588" s="702"/>
    </row>
  </sheetData>
  <mergeCells count="294">
    <mergeCell ref="B353:W353"/>
    <mergeCell ref="B386:W386"/>
    <mergeCell ref="B419:W419"/>
    <mergeCell ref="B452:W452"/>
    <mergeCell ref="B485:W485"/>
    <mergeCell ref="B519:W519"/>
    <mergeCell ref="B553:W553"/>
    <mergeCell ref="B56:W56"/>
    <mergeCell ref="B86:W86"/>
    <mergeCell ref="B118:W118"/>
    <mergeCell ref="B151:W151"/>
    <mergeCell ref="B185:W185"/>
    <mergeCell ref="B218:W218"/>
    <mergeCell ref="B251:W251"/>
    <mergeCell ref="B285:W285"/>
    <mergeCell ref="B318:W318"/>
    <mergeCell ref="B492:C492"/>
    <mergeCell ref="B493:C493"/>
    <mergeCell ref="B494:C494"/>
    <mergeCell ref="B495:C495"/>
    <mergeCell ref="B464:C464"/>
    <mergeCell ref="B465:C465"/>
    <mergeCell ref="B466:C466"/>
    <mergeCell ref="B467:C467"/>
    <mergeCell ref="B569:C569"/>
    <mergeCell ref="B334:C334"/>
    <mergeCell ref="B369:C369"/>
    <mergeCell ref="B402:C402"/>
    <mergeCell ref="B435:C435"/>
    <mergeCell ref="B468:C468"/>
    <mergeCell ref="B535:C535"/>
    <mergeCell ref="B567:C567"/>
    <mergeCell ref="B568:C568"/>
    <mergeCell ref="B533:C533"/>
    <mergeCell ref="B522:C522"/>
    <mergeCell ref="B523:C523"/>
    <mergeCell ref="B524:C524"/>
    <mergeCell ref="B525:C525"/>
    <mergeCell ref="B526:C526"/>
    <mergeCell ref="B527:C527"/>
    <mergeCell ref="B496:C496"/>
    <mergeCell ref="B497:C497"/>
    <mergeCell ref="B498:C498"/>
    <mergeCell ref="B499:C499"/>
    <mergeCell ref="B500:C500"/>
    <mergeCell ref="B501:C501"/>
    <mergeCell ref="B490:C490"/>
    <mergeCell ref="B491:C491"/>
    <mergeCell ref="U588:W588"/>
    <mergeCell ref="B71:C71"/>
    <mergeCell ref="B116:C116"/>
    <mergeCell ref="B134:C134"/>
    <mergeCell ref="B167:C167"/>
    <mergeCell ref="B201:C201"/>
    <mergeCell ref="B234:C234"/>
    <mergeCell ref="B561:C561"/>
    <mergeCell ref="B562:C562"/>
    <mergeCell ref="B563:C563"/>
    <mergeCell ref="B564:C564"/>
    <mergeCell ref="B565:C565"/>
    <mergeCell ref="B566:C566"/>
    <mergeCell ref="B534:C534"/>
    <mergeCell ref="B556:C556"/>
    <mergeCell ref="B557:C557"/>
    <mergeCell ref="B558:C558"/>
    <mergeCell ref="B559:C559"/>
    <mergeCell ref="B560:C560"/>
    <mergeCell ref="B528:C528"/>
    <mergeCell ref="B529:C529"/>
    <mergeCell ref="B530:C530"/>
    <mergeCell ref="B531:C531"/>
    <mergeCell ref="B532:C532"/>
    <mergeCell ref="B488:C488"/>
    <mergeCell ref="B489:C489"/>
    <mergeCell ref="B458:C458"/>
    <mergeCell ref="B459:C459"/>
    <mergeCell ref="B460:C460"/>
    <mergeCell ref="B461:C461"/>
    <mergeCell ref="B462:C462"/>
    <mergeCell ref="B463:C463"/>
    <mergeCell ref="B432:C432"/>
    <mergeCell ref="B433:C433"/>
    <mergeCell ref="B434:C434"/>
    <mergeCell ref="B455:C455"/>
    <mergeCell ref="B456:C456"/>
    <mergeCell ref="B457:C457"/>
    <mergeCell ref="B426:C426"/>
    <mergeCell ref="B427:C427"/>
    <mergeCell ref="B428:C428"/>
    <mergeCell ref="B429:C429"/>
    <mergeCell ref="B430:C430"/>
    <mergeCell ref="B431:C431"/>
    <mergeCell ref="B400:C400"/>
    <mergeCell ref="B401:C401"/>
    <mergeCell ref="B422:C422"/>
    <mergeCell ref="B423:C423"/>
    <mergeCell ref="B424:C424"/>
    <mergeCell ref="B425:C425"/>
    <mergeCell ref="B394:C394"/>
    <mergeCell ref="B395:C395"/>
    <mergeCell ref="B396:C396"/>
    <mergeCell ref="B397:C397"/>
    <mergeCell ref="B398:C398"/>
    <mergeCell ref="B399:C399"/>
    <mergeCell ref="B368:C368"/>
    <mergeCell ref="B389:C389"/>
    <mergeCell ref="B390:C390"/>
    <mergeCell ref="B391:C391"/>
    <mergeCell ref="B392:C392"/>
    <mergeCell ref="B393:C393"/>
    <mergeCell ref="B362:C362"/>
    <mergeCell ref="B363:C363"/>
    <mergeCell ref="B364:C364"/>
    <mergeCell ref="B365:C365"/>
    <mergeCell ref="B366:C366"/>
    <mergeCell ref="B367:C367"/>
    <mergeCell ref="B356:C356"/>
    <mergeCell ref="B357:C357"/>
    <mergeCell ref="B358:C358"/>
    <mergeCell ref="B359:C359"/>
    <mergeCell ref="B360:C360"/>
    <mergeCell ref="B361:C361"/>
    <mergeCell ref="B328:C328"/>
    <mergeCell ref="B329:C329"/>
    <mergeCell ref="B330:C330"/>
    <mergeCell ref="B331:C331"/>
    <mergeCell ref="B332:C332"/>
    <mergeCell ref="B333:C333"/>
    <mergeCell ref="B322:C322"/>
    <mergeCell ref="B323:C323"/>
    <mergeCell ref="B324:C324"/>
    <mergeCell ref="B325:C325"/>
    <mergeCell ref="B326:C326"/>
    <mergeCell ref="B327:C327"/>
    <mergeCell ref="B296:C296"/>
    <mergeCell ref="B297:C297"/>
    <mergeCell ref="B298:C298"/>
    <mergeCell ref="B299:C299"/>
    <mergeCell ref="B300:C300"/>
    <mergeCell ref="B321:C321"/>
    <mergeCell ref="B301:C301"/>
    <mergeCell ref="B290:C290"/>
    <mergeCell ref="B291:C291"/>
    <mergeCell ref="B292:C292"/>
    <mergeCell ref="B293:C293"/>
    <mergeCell ref="B294:C294"/>
    <mergeCell ref="B295:C295"/>
    <mergeCell ref="B265:C265"/>
    <mergeCell ref="B266:C266"/>
    <mergeCell ref="B288:C288"/>
    <mergeCell ref="B289:C289"/>
    <mergeCell ref="B267:C267"/>
    <mergeCell ref="B257:C257"/>
    <mergeCell ref="B258:C258"/>
    <mergeCell ref="B259:C259"/>
    <mergeCell ref="B260:C260"/>
    <mergeCell ref="B261:C261"/>
    <mergeCell ref="B262:C262"/>
    <mergeCell ref="B263:C263"/>
    <mergeCell ref="B264:C264"/>
    <mergeCell ref="B232:C232"/>
    <mergeCell ref="B233:C233"/>
    <mergeCell ref="B254:C254"/>
    <mergeCell ref="B255:C255"/>
    <mergeCell ref="B256:C256"/>
    <mergeCell ref="B225:C225"/>
    <mergeCell ref="B226:C226"/>
    <mergeCell ref="B227:C227"/>
    <mergeCell ref="B228:C228"/>
    <mergeCell ref="B229:C229"/>
    <mergeCell ref="B230:C230"/>
    <mergeCell ref="B231:C231"/>
    <mergeCell ref="B199:C199"/>
    <mergeCell ref="B200:C200"/>
    <mergeCell ref="B221:C221"/>
    <mergeCell ref="B222:C222"/>
    <mergeCell ref="B223:C223"/>
    <mergeCell ref="B224:C224"/>
    <mergeCell ref="B193:C193"/>
    <mergeCell ref="B194:C194"/>
    <mergeCell ref="B195:C195"/>
    <mergeCell ref="B196:C196"/>
    <mergeCell ref="B197:C197"/>
    <mergeCell ref="B198:C198"/>
    <mergeCell ref="B166:C166"/>
    <mergeCell ref="B188:C188"/>
    <mergeCell ref="B189:C189"/>
    <mergeCell ref="B190:C190"/>
    <mergeCell ref="B191:C191"/>
    <mergeCell ref="B192:C192"/>
    <mergeCell ref="B160:C160"/>
    <mergeCell ref="B161:C161"/>
    <mergeCell ref="B162:C162"/>
    <mergeCell ref="B165:C165"/>
    <mergeCell ref="B163:C163"/>
    <mergeCell ref="B164:C164"/>
    <mergeCell ref="B119:C119"/>
    <mergeCell ref="B120:C120"/>
    <mergeCell ref="B133:C133"/>
    <mergeCell ref="B155:C155"/>
    <mergeCell ref="B156:C156"/>
    <mergeCell ref="B157:C157"/>
    <mergeCell ref="B158:C158"/>
    <mergeCell ref="B159:C159"/>
    <mergeCell ref="B127:C127"/>
    <mergeCell ref="B128:C128"/>
    <mergeCell ref="B129:C129"/>
    <mergeCell ref="B132:C132"/>
    <mergeCell ref="B130:C130"/>
    <mergeCell ref="B131:C131"/>
    <mergeCell ref="B121:C121"/>
    <mergeCell ref="B122:C122"/>
    <mergeCell ref="B123:C123"/>
    <mergeCell ref="B124:C124"/>
    <mergeCell ref="B125:C125"/>
    <mergeCell ref="B126:C126"/>
    <mergeCell ref="B61:C61"/>
    <mergeCell ref="B69:C69"/>
    <mergeCell ref="B70:C70"/>
    <mergeCell ref="B103:C103"/>
    <mergeCell ref="B104:C104"/>
    <mergeCell ref="B105:C105"/>
    <mergeCell ref="B97:C97"/>
    <mergeCell ref="B96:C96"/>
    <mergeCell ref="B95:C95"/>
    <mergeCell ref="B94:C94"/>
    <mergeCell ref="B93:C93"/>
    <mergeCell ref="B92:C92"/>
    <mergeCell ref="B91:C91"/>
    <mergeCell ref="B90:C90"/>
    <mergeCell ref="B89:C89"/>
    <mergeCell ref="B98:C98"/>
    <mergeCell ref="B99:C99"/>
    <mergeCell ref="B67:C67"/>
    <mergeCell ref="B68:C68"/>
    <mergeCell ref="B62:C62"/>
    <mergeCell ref="B63:C63"/>
    <mergeCell ref="B64:C64"/>
    <mergeCell ref="B65:C65"/>
    <mergeCell ref="B66:C66"/>
    <mergeCell ref="B59:C59"/>
    <mergeCell ref="B60:C60"/>
    <mergeCell ref="D22:E22"/>
    <mergeCell ref="D23:F23"/>
    <mergeCell ref="R30:S30"/>
    <mergeCell ref="R31:S31"/>
    <mergeCell ref="R32:S32"/>
    <mergeCell ref="R33:S33"/>
    <mergeCell ref="R40:S40"/>
    <mergeCell ref="R41:S41"/>
    <mergeCell ref="R42:S42"/>
    <mergeCell ref="R43:S43"/>
    <mergeCell ref="R44:S44"/>
    <mergeCell ref="R45:S45"/>
    <mergeCell ref="R34:S34"/>
    <mergeCell ref="R35:S35"/>
    <mergeCell ref="R36:S36"/>
    <mergeCell ref="R37:S37"/>
    <mergeCell ref="R38:S38"/>
    <mergeCell ref="R39:S39"/>
    <mergeCell ref="B2:W2"/>
    <mergeCell ref="B3:W3"/>
    <mergeCell ref="D6:E6"/>
    <mergeCell ref="D7:E7"/>
    <mergeCell ref="D8:E8"/>
    <mergeCell ref="D9:E9"/>
    <mergeCell ref="B112:C112"/>
    <mergeCell ref="B113:C113"/>
    <mergeCell ref="B114:C114"/>
    <mergeCell ref="D16:E16"/>
    <mergeCell ref="D17:E17"/>
    <mergeCell ref="D18:E18"/>
    <mergeCell ref="D19:E19"/>
    <mergeCell ref="D20:E20"/>
    <mergeCell ref="D21:E21"/>
    <mergeCell ref="D10:E10"/>
    <mergeCell ref="D11:E11"/>
    <mergeCell ref="D12:E12"/>
    <mergeCell ref="D13:E13"/>
    <mergeCell ref="D14:E14"/>
    <mergeCell ref="D15:E15"/>
    <mergeCell ref="R46:S46"/>
    <mergeCell ref="B52:W52"/>
    <mergeCell ref="B58:C58"/>
    <mergeCell ref="B115:C115"/>
    <mergeCell ref="B102:C102"/>
    <mergeCell ref="B101:C101"/>
    <mergeCell ref="B100:C100"/>
    <mergeCell ref="B106:C106"/>
    <mergeCell ref="B107:C107"/>
    <mergeCell ref="B108:C108"/>
    <mergeCell ref="B109:C109"/>
    <mergeCell ref="B110:C110"/>
    <mergeCell ref="B111:C111"/>
  </mergeCells>
  <hyperlinks>
    <hyperlink ref="B71:C71" location="'Zestawienie dla województw'!B54" display="ile projektów ubyło"/>
  </hyperlinks>
  <pageMargins left="0.7" right="0.7" top="0.75" bottom="0.75" header="0.3" footer="0.3"/>
  <pageSetup paperSize="9" orientation="portrait" r:id="rId1"/>
  <ignoredErrors>
    <ignoredError sqref="R102:V102 D103:S108 D135:S138 D168:S170 D202:S205 D235:S237 D268:S270 D302:S306 D335:S336 D370:S372 D579:S587 D404:S406 D436:S439 D469:S471 D502:S504 D536:S539 D570:S574 R87:V89 Q119:V121 Q152:V154 Q186:V188 Q219:V221 Q252:V254 Q286:V288 Q319:V321 Q354:V356 Q387:V389 Q420:V422 Q454:V455 Q486:V488 Q520:V522 Q554:V556 T60:V66 R69:V71 T90:V97 Q100:V101 D113:S117 T122:V129 R132:V134 D142:S150 Q123:Q131 T155:V162 R165:V167 D175:S184 T189:V196 R199:V201 D209:S217 T222:V229 R232:V234 D241:S250 Q223:Q231 Q190:Q198 Q156:Q164 T255:V262 R265:V267 D275:S284 T289:V298 Q165:Q166 Q199:Q200 G299:P300 R299:V301 D310:S317 T322:V331 Q290:Q298 G332:P333 R332:V334 Q323:Q330 D342:S352 T357:V366 G367:P368 R367:V369 D376:S385 T390:V399 R400:V402 R403:S403 D400:Q401 D410:S418 T423:V432 G433:P434 R433:V435 D443:S451 T456:V465 G466:P467 R466:V468 Q453:U453 D475:S484 T489:V498 G499:P500 R499:V501 Q424:Q432 Q457:Q465 D509:S518 T523:V532 G534:P534 R534:V535 D544:S552 S533:V533 D533:R533 T557:V566 G567:P568 R567:V569 D72:S84 Q391:Q399 D403:Q403 Q402 Q524:R532"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571"/>
  <sheetViews>
    <sheetView zoomScale="60" zoomScaleNormal="60" workbookViewId="0">
      <selection activeCell="E20" sqref="E20"/>
    </sheetView>
  </sheetViews>
  <sheetFormatPr defaultColWidth="9.140625" defaultRowHeight="15" x14ac:dyDescent="0.25"/>
  <cols>
    <col min="1" max="1" width="9.140625" style="2"/>
    <col min="2" max="2" width="9.140625" style="292"/>
    <col min="3" max="3" width="49.7109375" style="292" customWidth="1"/>
    <col min="4" max="4" width="27" style="292" bestFit="1" customWidth="1"/>
    <col min="5" max="5" width="24.7109375" style="292" customWidth="1"/>
    <col min="6" max="7" width="9.140625" style="292"/>
    <col min="8" max="8" width="12.42578125" style="292" customWidth="1"/>
    <col min="9" max="9" width="14" style="292" customWidth="1"/>
    <col min="10" max="10" width="18.42578125" style="292" bestFit="1" customWidth="1"/>
    <col min="11" max="11" width="12.28515625" style="292" bestFit="1" customWidth="1"/>
    <col min="12" max="13" width="13.42578125" style="292" bestFit="1" customWidth="1"/>
    <col min="14" max="14" width="12.28515625" style="292" customWidth="1"/>
    <col min="15" max="15" width="12.5703125" style="292" bestFit="1" customWidth="1"/>
    <col min="16" max="16" width="12.42578125" style="292" customWidth="1"/>
    <col min="17" max="17" width="12.7109375" style="292" customWidth="1"/>
    <col min="18" max="18" width="13.7109375" style="292" customWidth="1"/>
    <col min="19" max="19" width="12.5703125" style="292" bestFit="1" customWidth="1"/>
    <col min="20" max="20" width="20" style="292" customWidth="1"/>
    <col min="21" max="21" width="9.5703125" style="292" bestFit="1" customWidth="1"/>
    <col min="22" max="67" width="9.140625" style="2"/>
    <col min="68" max="16384" width="9.140625" style="292"/>
  </cols>
  <sheetData>
    <row r="1" spans="1:21" s="2" customFormat="1" ht="15.75" thickBot="1" x14ac:dyDescent="0.3"/>
    <row r="2" spans="1:21" ht="48" customHeight="1" x14ac:dyDescent="0.25">
      <c r="A2" s="310"/>
      <c r="B2" s="767" t="s">
        <v>159</v>
      </c>
      <c r="C2" s="768"/>
      <c r="D2" s="768"/>
      <c r="E2" s="768"/>
      <c r="F2" s="768"/>
      <c r="G2" s="768"/>
      <c r="H2" s="768"/>
      <c r="I2" s="768"/>
      <c r="J2" s="768"/>
      <c r="K2" s="768"/>
      <c r="L2" s="768"/>
      <c r="M2" s="768"/>
      <c r="N2" s="768"/>
      <c r="O2" s="768"/>
      <c r="P2" s="768"/>
      <c r="Q2" s="768"/>
      <c r="R2" s="768"/>
      <c r="S2" s="768"/>
      <c r="T2" s="768"/>
      <c r="U2" s="768"/>
    </row>
    <row r="3" spans="1:21" s="2" customFormat="1" ht="28.5" x14ac:dyDescent="0.45">
      <c r="A3" s="310"/>
      <c r="B3" s="769" t="s">
        <v>158</v>
      </c>
      <c r="C3" s="770"/>
      <c r="D3" s="770"/>
      <c r="E3" s="770"/>
      <c r="F3" s="770"/>
      <c r="G3" s="770"/>
      <c r="H3" s="770"/>
      <c r="I3" s="770"/>
      <c r="J3" s="770"/>
      <c r="K3" s="770"/>
      <c r="L3" s="770"/>
      <c r="M3" s="770"/>
      <c r="N3" s="770"/>
      <c r="O3" s="770"/>
      <c r="P3" s="770"/>
      <c r="Q3" s="770"/>
      <c r="R3" s="770"/>
      <c r="S3" s="770"/>
      <c r="T3" s="770"/>
      <c r="U3" s="770"/>
    </row>
    <row r="4" spans="1:21" s="2" customFormat="1" ht="22.5" customHeight="1" x14ac:dyDescent="0.35">
      <c r="A4" s="310"/>
      <c r="B4" s="775" t="s">
        <v>160</v>
      </c>
      <c r="C4" s="776"/>
      <c r="D4" s="776"/>
      <c r="E4" s="776"/>
      <c r="F4" s="776"/>
      <c r="G4" s="776"/>
      <c r="H4" s="776"/>
      <c r="I4" s="776"/>
      <c r="J4" s="776"/>
      <c r="K4" s="776"/>
      <c r="L4" s="776"/>
      <c r="M4" s="776"/>
      <c r="N4" s="776"/>
      <c r="O4" s="776"/>
      <c r="P4" s="776"/>
      <c r="Q4" s="776"/>
      <c r="R4" s="776"/>
      <c r="S4" s="776"/>
      <c r="T4" s="776"/>
      <c r="U4" s="776"/>
    </row>
    <row r="5" spans="1:21" s="2" customFormat="1" ht="21" x14ac:dyDescent="0.35">
      <c r="A5" s="310"/>
      <c r="B5" s="314"/>
      <c r="C5" s="312"/>
      <c r="D5" s="312"/>
      <c r="E5" s="312"/>
      <c r="F5" s="312"/>
      <c r="G5" s="312"/>
      <c r="H5" s="462"/>
      <c r="I5" s="312"/>
      <c r="J5" s="312"/>
      <c r="K5" s="312"/>
      <c r="L5" s="312"/>
      <c r="M5" s="312"/>
      <c r="N5" s="312"/>
      <c r="O5" s="312"/>
      <c r="P5" s="312"/>
      <c r="Q5" s="312"/>
      <c r="R5" s="312"/>
      <c r="S5" s="312"/>
      <c r="T5" s="312"/>
      <c r="U5" s="312"/>
    </row>
    <row r="6" spans="1:21" s="2" customFormat="1" ht="46.5" x14ac:dyDescent="0.35">
      <c r="A6" s="310"/>
      <c r="B6" s="314"/>
      <c r="C6" s="515" t="s">
        <v>2</v>
      </c>
      <c r="D6" s="516" t="s">
        <v>153</v>
      </c>
      <c r="E6" s="312"/>
      <c r="F6" s="312"/>
      <c r="G6" s="312"/>
      <c r="H6" s="312"/>
      <c r="I6" s="312"/>
      <c r="J6" s="312"/>
      <c r="K6" s="312"/>
      <c r="L6" s="312"/>
      <c r="M6" s="312"/>
      <c r="N6" s="312"/>
      <c r="O6" s="312"/>
      <c r="P6" s="312"/>
      <c r="Q6" s="312"/>
      <c r="R6" s="312"/>
      <c r="S6" s="312"/>
      <c r="T6" s="312"/>
      <c r="U6" s="312"/>
    </row>
    <row r="7" spans="1:21" s="2" customFormat="1" ht="21" x14ac:dyDescent="0.35">
      <c r="A7" s="310"/>
      <c r="B7" s="314"/>
      <c r="C7" s="513" t="s">
        <v>35</v>
      </c>
      <c r="D7" s="514">
        <v>1</v>
      </c>
      <c r="E7" s="312"/>
      <c r="F7" s="312"/>
      <c r="G7" s="312"/>
      <c r="H7" s="312"/>
      <c r="I7" s="312"/>
      <c r="J7" s="312"/>
      <c r="K7" s="312"/>
      <c r="L7" s="312"/>
      <c r="M7" s="312"/>
      <c r="N7" s="312"/>
      <c r="O7" s="312"/>
      <c r="P7" s="312"/>
      <c r="Q7" s="312"/>
      <c r="R7" s="312"/>
      <c r="S7" s="312"/>
      <c r="T7" s="312"/>
      <c r="U7" s="312"/>
    </row>
    <row r="8" spans="1:21" s="2" customFormat="1" ht="21" x14ac:dyDescent="0.35">
      <c r="A8" s="310"/>
      <c r="B8" s="314"/>
      <c r="C8" s="513" t="s">
        <v>38</v>
      </c>
      <c r="D8" s="514">
        <v>2</v>
      </c>
      <c r="E8" s="312"/>
      <c r="F8" s="312"/>
      <c r="G8" s="312"/>
      <c r="H8" s="312"/>
      <c r="I8" s="312"/>
      <c r="J8" s="312"/>
      <c r="K8" s="312"/>
      <c r="L8" s="312"/>
      <c r="M8" s="312"/>
      <c r="N8" s="312"/>
      <c r="O8" s="312"/>
      <c r="P8" s="312"/>
      <c r="Q8" s="312"/>
      <c r="R8" s="312"/>
      <c r="S8" s="312"/>
      <c r="T8" s="312"/>
      <c r="U8" s="312"/>
    </row>
    <row r="9" spans="1:21" s="2" customFormat="1" ht="21" x14ac:dyDescent="0.35">
      <c r="A9" s="310"/>
      <c r="B9" s="314"/>
      <c r="C9" s="513" t="s">
        <v>14</v>
      </c>
      <c r="D9" s="514">
        <v>3</v>
      </c>
      <c r="E9" s="312"/>
      <c r="F9" s="312"/>
      <c r="G9" s="312"/>
      <c r="H9" s="312"/>
      <c r="I9" s="312"/>
      <c r="J9" s="312"/>
      <c r="K9" s="312"/>
      <c r="L9" s="312"/>
      <c r="M9" s="312"/>
      <c r="N9" s="312"/>
      <c r="O9" s="312"/>
      <c r="P9" s="312"/>
      <c r="Q9" s="312"/>
      <c r="R9" s="312"/>
      <c r="S9" s="312"/>
      <c r="T9" s="312"/>
      <c r="U9" s="312"/>
    </row>
    <row r="10" spans="1:21" s="2" customFormat="1" ht="21" x14ac:dyDescent="0.35">
      <c r="A10" s="310"/>
      <c r="B10" s="314"/>
      <c r="C10" s="513" t="s">
        <v>40</v>
      </c>
      <c r="D10" s="514">
        <v>4</v>
      </c>
      <c r="E10" s="312"/>
      <c r="F10" s="312"/>
      <c r="G10" s="312"/>
      <c r="H10" s="312"/>
      <c r="I10" s="312"/>
      <c r="J10" s="312"/>
      <c r="K10" s="312"/>
      <c r="L10" s="312"/>
      <c r="M10" s="312"/>
      <c r="N10" s="312"/>
      <c r="O10" s="312"/>
      <c r="P10" s="312"/>
      <c r="Q10" s="312"/>
      <c r="R10" s="312"/>
      <c r="S10" s="312"/>
      <c r="T10" s="312"/>
      <c r="U10" s="312"/>
    </row>
    <row r="11" spans="1:21" s="2" customFormat="1" ht="21" x14ac:dyDescent="0.35">
      <c r="A11" s="310"/>
      <c r="B11" s="314"/>
      <c r="C11" s="513" t="s">
        <v>29</v>
      </c>
      <c r="D11" s="514">
        <v>5</v>
      </c>
      <c r="E11" s="312"/>
      <c r="F11" s="312"/>
      <c r="G11" s="312"/>
      <c r="H11" s="312"/>
      <c r="I11" s="312"/>
      <c r="J11" s="312"/>
      <c r="K11" s="312"/>
      <c r="L11" s="312"/>
      <c r="M11" s="312"/>
      <c r="N11" s="312"/>
      <c r="O11" s="312"/>
      <c r="P11" s="312"/>
      <c r="Q11" s="312"/>
      <c r="R11" s="312"/>
      <c r="S11" s="312"/>
      <c r="T11" s="312"/>
      <c r="U11" s="312"/>
    </row>
    <row r="12" spans="1:21" s="2" customFormat="1" ht="21" x14ac:dyDescent="0.35">
      <c r="A12" s="310"/>
      <c r="B12" s="314"/>
      <c r="C12" s="513" t="s">
        <v>39</v>
      </c>
      <c r="D12" s="514">
        <v>6</v>
      </c>
      <c r="E12" s="312"/>
      <c r="F12" s="312"/>
      <c r="G12" s="312"/>
      <c r="H12" s="312"/>
      <c r="I12" s="312"/>
      <c r="J12" s="312"/>
      <c r="K12" s="312"/>
      <c r="L12" s="312"/>
      <c r="M12" s="312"/>
      <c r="N12" s="312"/>
      <c r="O12" s="312"/>
      <c r="P12" s="312"/>
      <c r="Q12" s="312"/>
      <c r="R12" s="312"/>
      <c r="S12" s="312"/>
      <c r="T12" s="312"/>
      <c r="U12" s="312"/>
    </row>
    <row r="13" spans="1:21" s="2" customFormat="1" ht="21" x14ac:dyDescent="0.35">
      <c r="A13" s="310"/>
      <c r="B13" s="314"/>
      <c r="C13" s="513" t="s">
        <v>41</v>
      </c>
      <c r="D13" s="514">
        <v>7</v>
      </c>
      <c r="E13" s="312"/>
      <c r="F13" s="312"/>
      <c r="G13" s="312"/>
      <c r="H13" s="312"/>
      <c r="I13" s="312"/>
      <c r="J13" s="312"/>
      <c r="K13" s="312"/>
      <c r="L13" s="312"/>
      <c r="M13" s="312"/>
      <c r="N13" s="312"/>
      <c r="O13" s="312"/>
      <c r="P13" s="312"/>
      <c r="Q13" s="312"/>
      <c r="R13" s="312"/>
      <c r="S13" s="312"/>
      <c r="T13" s="312"/>
      <c r="U13" s="312"/>
    </row>
    <row r="14" spans="1:21" s="2" customFormat="1" ht="21" x14ac:dyDescent="0.35">
      <c r="A14" s="310"/>
      <c r="B14" s="314"/>
      <c r="C14" s="513" t="s">
        <v>16</v>
      </c>
      <c r="D14" s="514">
        <v>8</v>
      </c>
      <c r="E14" s="312"/>
      <c r="F14" s="312"/>
      <c r="G14" s="312"/>
      <c r="H14" s="312"/>
      <c r="I14" s="312"/>
      <c r="J14" s="312"/>
      <c r="K14" s="312"/>
      <c r="L14" s="312"/>
      <c r="M14" s="312"/>
      <c r="N14" s="312"/>
      <c r="O14" s="312"/>
      <c r="P14" s="312"/>
      <c r="Q14" s="312"/>
      <c r="R14" s="312"/>
      <c r="S14" s="312"/>
      <c r="T14" s="312"/>
      <c r="U14" s="312"/>
    </row>
    <row r="15" spans="1:21" s="2" customFormat="1" ht="21" x14ac:dyDescent="0.35">
      <c r="A15" s="310"/>
      <c r="B15" s="314"/>
      <c r="C15" s="513" t="s">
        <v>28</v>
      </c>
      <c r="D15" s="514">
        <v>9</v>
      </c>
      <c r="E15" s="312"/>
      <c r="F15" s="312"/>
      <c r="G15" s="312"/>
      <c r="H15" s="312"/>
      <c r="I15" s="312"/>
      <c r="J15" s="312"/>
      <c r="K15" s="312"/>
      <c r="L15" s="312"/>
      <c r="M15" s="312"/>
      <c r="N15" s="312"/>
      <c r="O15" s="312"/>
      <c r="P15" s="312"/>
      <c r="Q15" s="312"/>
      <c r="R15" s="312"/>
      <c r="S15" s="312"/>
      <c r="T15" s="312"/>
      <c r="U15" s="312"/>
    </row>
    <row r="16" spans="1:21" s="2" customFormat="1" ht="21" x14ac:dyDescent="0.35">
      <c r="A16" s="310"/>
      <c r="B16" s="314"/>
      <c r="C16" s="513" t="s">
        <v>7</v>
      </c>
      <c r="D16" s="514">
        <v>10</v>
      </c>
      <c r="E16" s="312"/>
      <c r="F16" s="312"/>
      <c r="G16" s="312"/>
      <c r="H16" s="312"/>
      <c r="I16" s="312"/>
      <c r="J16" s="312"/>
      <c r="K16" s="312"/>
      <c r="L16" s="312"/>
      <c r="M16" s="312"/>
      <c r="N16" s="312"/>
      <c r="O16" s="312"/>
      <c r="P16" s="312"/>
      <c r="Q16" s="312"/>
      <c r="R16" s="312"/>
      <c r="S16" s="312"/>
      <c r="T16" s="312"/>
      <c r="U16" s="312"/>
    </row>
    <row r="17" spans="1:21" s="2" customFormat="1" ht="21" x14ac:dyDescent="0.35">
      <c r="A17" s="310"/>
      <c r="B17" s="314"/>
      <c r="C17" s="513" t="s">
        <v>42</v>
      </c>
      <c r="D17" s="514">
        <v>11</v>
      </c>
      <c r="E17" s="312"/>
      <c r="F17" s="312"/>
      <c r="G17" s="312"/>
      <c r="H17" s="312"/>
      <c r="I17" s="312"/>
      <c r="J17" s="312"/>
      <c r="K17" s="312"/>
      <c r="L17" s="312"/>
      <c r="M17" s="312"/>
      <c r="N17" s="312"/>
      <c r="O17" s="312"/>
      <c r="P17" s="312"/>
      <c r="Q17" s="312"/>
      <c r="R17" s="312"/>
      <c r="S17" s="312"/>
      <c r="T17" s="312"/>
      <c r="U17" s="312"/>
    </row>
    <row r="18" spans="1:21" s="2" customFormat="1" ht="21" x14ac:dyDescent="0.35">
      <c r="A18" s="310"/>
      <c r="B18" s="314"/>
      <c r="C18" s="513" t="s">
        <v>15</v>
      </c>
      <c r="D18" s="514">
        <v>12</v>
      </c>
      <c r="E18" s="312"/>
      <c r="F18" s="312"/>
      <c r="G18" s="312"/>
      <c r="H18" s="312"/>
      <c r="I18" s="312"/>
      <c r="J18" s="312"/>
      <c r="K18" s="312"/>
      <c r="L18" s="312"/>
      <c r="M18" s="312"/>
      <c r="N18" s="312"/>
      <c r="O18" s="312"/>
      <c r="P18" s="312"/>
      <c r="Q18" s="312"/>
      <c r="R18" s="312"/>
      <c r="S18" s="312"/>
      <c r="T18" s="312"/>
      <c r="U18" s="312"/>
    </row>
    <row r="19" spans="1:21" s="2" customFormat="1" ht="21" x14ac:dyDescent="0.35">
      <c r="A19" s="310"/>
      <c r="B19" s="314"/>
      <c r="C19" s="513" t="s">
        <v>27</v>
      </c>
      <c r="D19" s="514">
        <v>13</v>
      </c>
      <c r="E19" s="312"/>
      <c r="F19" s="312"/>
      <c r="G19" s="312"/>
      <c r="H19" s="312"/>
      <c r="I19" s="312"/>
      <c r="J19" s="312"/>
      <c r="K19" s="312"/>
      <c r="L19" s="312"/>
      <c r="M19" s="312"/>
      <c r="N19" s="312"/>
      <c r="O19" s="312"/>
      <c r="P19" s="312"/>
      <c r="Q19" s="312"/>
      <c r="R19" s="312"/>
      <c r="S19" s="312"/>
      <c r="T19" s="312"/>
      <c r="U19" s="312"/>
    </row>
    <row r="20" spans="1:21" s="2" customFormat="1" ht="21" x14ac:dyDescent="0.35">
      <c r="A20" s="310"/>
      <c r="B20" s="314"/>
      <c r="C20" s="513" t="s">
        <v>22</v>
      </c>
      <c r="D20" s="514">
        <v>14</v>
      </c>
      <c r="E20" s="312"/>
      <c r="F20" s="312"/>
      <c r="G20" s="312"/>
      <c r="H20" s="312"/>
      <c r="I20" s="312"/>
      <c r="J20" s="312"/>
      <c r="K20" s="312"/>
      <c r="L20" s="312"/>
      <c r="M20" s="312"/>
      <c r="N20" s="312"/>
      <c r="O20" s="312"/>
      <c r="P20" s="312"/>
      <c r="Q20" s="312"/>
      <c r="R20" s="312"/>
      <c r="S20" s="312"/>
      <c r="T20" s="312"/>
      <c r="U20" s="312"/>
    </row>
    <row r="21" spans="1:21" s="2" customFormat="1" ht="21" x14ac:dyDescent="0.35">
      <c r="A21" s="310"/>
      <c r="B21" s="314"/>
      <c r="C21" s="513" t="s">
        <v>19</v>
      </c>
      <c r="D21" s="514">
        <v>15</v>
      </c>
      <c r="E21" s="312"/>
      <c r="F21" s="312"/>
      <c r="G21" s="312"/>
      <c r="H21" s="312"/>
      <c r="I21" s="312"/>
      <c r="J21" s="312"/>
      <c r="K21" s="312"/>
      <c r="L21" s="312"/>
      <c r="M21" s="312"/>
      <c r="N21" s="312"/>
      <c r="O21" s="312"/>
      <c r="P21" s="312"/>
      <c r="Q21" s="312"/>
      <c r="R21" s="312"/>
      <c r="S21" s="312"/>
      <c r="T21" s="312"/>
      <c r="U21" s="312"/>
    </row>
    <row r="22" spans="1:21" s="2" customFormat="1" ht="21" x14ac:dyDescent="0.35">
      <c r="A22" s="310"/>
      <c r="B22" s="314"/>
      <c r="C22" s="513" t="s">
        <v>20</v>
      </c>
      <c r="D22" s="514">
        <v>16</v>
      </c>
      <c r="E22" s="312"/>
      <c r="F22" s="312"/>
      <c r="G22" s="312"/>
      <c r="H22" s="312"/>
      <c r="I22" s="312"/>
      <c r="J22" s="312"/>
      <c r="K22" s="312"/>
      <c r="L22" s="312"/>
      <c r="M22" s="312"/>
      <c r="N22" s="312"/>
      <c r="O22" s="312"/>
      <c r="P22" s="312"/>
      <c r="Q22" s="312"/>
      <c r="R22" s="312"/>
      <c r="S22" s="312"/>
      <c r="T22" s="312"/>
      <c r="U22" s="312"/>
    </row>
    <row r="23" spans="1:21" s="2" customFormat="1" ht="21" x14ac:dyDescent="0.35">
      <c r="A23" s="310"/>
      <c r="B23" s="314"/>
      <c r="C23" s="312"/>
      <c r="D23" s="312"/>
      <c r="E23" s="312"/>
      <c r="F23" s="312"/>
      <c r="G23" s="312"/>
      <c r="H23" s="312"/>
      <c r="I23" s="312"/>
      <c r="J23" s="312"/>
      <c r="K23" s="312"/>
      <c r="L23" s="312"/>
      <c r="M23" s="312"/>
      <c r="N23" s="312"/>
      <c r="O23" s="312"/>
      <c r="P23" s="312"/>
      <c r="Q23" s="312"/>
      <c r="R23" s="312"/>
      <c r="S23" s="312"/>
      <c r="T23" s="312"/>
      <c r="U23" s="312"/>
    </row>
    <row r="24" spans="1:21" s="2" customFormat="1" ht="21" x14ac:dyDescent="0.35">
      <c r="A24" s="310"/>
      <c r="B24" s="314"/>
      <c r="C24" s="312"/>
      <c r="D24" s="312"/>
      <c r="E24" s="312"/>
      <c r="F24" s="312"/>
      <c r="G24" s="312"/>
      <c r="H24" s="312"/>
      <c r="I24" s="312"/>
      <c r="J24" s="312"/>
      <c r="K24" s="312"/>
      <c r="L24" s="312"/>
      <c r="M24" s="312"/>
      <c r="N24" s="312"/>
      <c r="O24" s="312"/>
      <c r="P24" s="312"/>
      <c r="Q24" s="312"/>
      <c r="R24" s="312"/>
      <c r="S24" s="312"/>
      <c r="T24" s="312"/>
      <c r="U24" s="312"/>
    </row>
    <row r="25" spans="1:21" s="2" customFormat="1" ht="21" x14ac:dyDescent="0.35">
      <c r="A25" s="310"/>
      <c r="B25" s="314"/>
      <c r="C25" s="312"/>
      <c r="D25" s="312"/>
      <c r="E25" s="312"/>
      <c r="F25" s="312"/>
      <c r="G25" s="312"/>
      <c r="H25" s="312"/>
      <c r="I25" s="312"/>
      <c r="J25" s="312"/>
      <c r="K25" s="312"/>
      <c r="L25" s="312"/>
      <c r="M25" s="312"/>
      <c r="N25" s="312"/>
      <c r="O25" s="312"/>
      <c r="P25" s="312"/>
      <c r="Q25" s="312"/>
      <c r="R25" s="312"/>
      <c r="S25" s="312"/>
      <c r="T25" s="312"/>
      <c r="U25" s="312"/>
    </row>
    <row r="26" spans="1:21" s="2" customFormat="1" ht="21" x14ac:dyDescent="0.35">
      <c r="A26" s="310"/>
      <c r="B26" s="314"/>
      <c r="C26" s="312"/>
      <c r="D26" s="312"/>
      <c r="E26" s="312"/>
      <c r="F26" s="312"/>
      <c r="G26" s="312"/>
      <c r="H26" s="312"/>
      <c r="I26" s="312"/>
      <c r="J26" s="312"/>
      <c r="K26" s="312"/>
      <c r="L26" s="312"/>
      <c r="M26" s="312"/>
      <c r="N26" s="312"/>
      <c r="O26" s="312"/>
      <c r="P26" s="312"/>
      <c r="Q26" s="312"/>
      <c r="R26" s="312"/>
      <c r="S26" s="312"/>
      <c r="T26" s="312"/>
      <c r="U26" s="312"/>
    </row>
    <row r="27" spans="1:21" s="2" customFormat="1" ht="21" x14ac:dyDescent="0.35">
      <c r="A27" s="310"/>
      <c r="B27" s="314"/>
      <c r="C27" s="312"/>
      <c r="D27" s="312"/>
      <c r="E27" s="312"/>
      <c r="F27" s="312"/>
      <c r="G27" s="312"/>
      <c r="H27" s="312"/>
      <c r="I27" s="312"/>
      <c r="J27" s="312"/>
      <c r="K27" s="312"/>
      <c r="L27" s="312"/>
      <c r="M27" s="312"/>
      <c r="N27" s="312"/>
      <c r="O27" s="312"/>
      <c r="P27" s="312"/>
      <c r="Q27" s="312"/>
      <c r="R27" s="312"/>
      <c r="S27" s="312"/>
      <c r="T27" s="312"/>
      <c r="U27" s="312"/>
    </row>
    <row r="28" spans="1:21" s="2" customFormat="1" ht="21" x14ac:dyDescent="0.35">
      <c r="A28" s="310"/>
      <c r="B28" s="314"/>
      <c r="C28" s="312"/>
      <c r="D28" s="312"/>
      <c r="E28" s="312"/>
      <c r="F28" s="312"/>
      <c r="G28" s="312"/>
      <c r="H28" s="312"/>
      <c r="I28" s="312"/>
      <c r="J28" s="312"/>
      <c r="K28" s="312"/>
      <c r="L28" s="312"/>
      <c r="M28" s="312"/>
      <c r="N28" s="312"/>
      <c r="O28" s="312"/>
      <c r="P28" s="312"/>
      <c r="Q28" s="312"/>
      <c r="R28" s="312"/>
      <c r="S28" s="312"/>
      <c r="T28" s="312"/>
      <c r="U28" s="312"/>
    </row>
    <row r="29" spans="1:21" s="2" customFormat="1" ht="21" x14ac:dyDescent="0.35">
      <c r="A29" s="310"/>
      <c r="B29" s="314"/>
      <c r="C29" s="312"/>
      <c r="D29" s="312"/>
      <c r="E29" s="312"/>
      <c r="F29" s="312"/>
      <c r="G29" s="312"/>
      <c r="H29" s="312"/>
      <c r="I29" s="312"/>
      <c r="J29" s="312"/>
      <c r="K29" s="312"/>
      <c r="L29" s="312"/>
      <c r="M29" s="312"/>
      <c r="N29" s="312"/>
      <c r="O29" s="312"/>
      <c r="P29" s="312"/>
      <c r="Q29" s="312"/>
      <c r="R29" s="312"/>
      <c r="S29" s="312"/>
      <c r="T29" s="312"/>
      <c r="U29" s="312"/>
    </row>
    <row r="30" spans="1:21" s="2" customFormat="1" ht="21" x14ac:dyDescent="0.35">
      <c r="A30" s="310"/>
      <c r="B30" s="314"/>
      <c r="C30" s="312"/>
      <c r="D30" s="312"/>
      <c r="E30" s="312"/>
      <c r="F30" s="312"/>
      <c r="G30" s="312"/>
      <c r="H30" s="312"/>
      <c r="I30" s="312"/>
      <c r="J30" s="312"/>
      <c r="K30" s="312"/>
      <c r="L30" s="312"/>
      <c r="M30" s="312"/>
      <c r="N30" s="312"/>
      <c r="O30" s="312"/>
      <c r="P30" s="312"/>
      <c r="Q30" s="312"/>
      <c r="R30" s="312"/>
      <c r="S30" s="312"/>
      <c r="T30" s="312"/>
      <c r="U30" s="312"/>
    </row>
    <row r="31" spans="1:21" s="2" customFormat="1" ht="21" x14ac:dyDescent="0.35">
      <c r="A31" s="310"/>
      <c r="B31" s="314"/>
      <c r="C31" s="312"/>
      <c r="D31" s="312"/>
      <c r="E31" s="312"/>
      <c r="F31" s="312"/>
      <c r="G31" s="312"/>
      <c r="H31" s="312"/>
      <c r="I31" s="312"/>
      <c r="J31" s="312"/>
      <c r="K31" s="312"/>
      <c r="L31" s="312"/>
      <c r="M31" s="312"/>
      <c r="N31" s="312"/>
      <c r="O31" s="312"/>
      <c r="P31" s="312"/>
      <c r="Q31" s="312"/>
      <c r="R31" s="312"/>
      <c r="S31" s="312"/>
      <c r="T31" s="312"/>
      <c r="U31" s="312"/>
    </row>
    <row r="32" spans="1:21" s="2" customFormat="1" ht="21" x14ac:dyDescent="0.35">
      <c r="A32" s="310"/>
      <c r="B32" s="314"/>
      <c r="C32" s="312"/>
      <c r="D32" s="312"/>
      <c r="E32" s="312"/>
      <c r="F32" s="312"/>
      <c r="G32" s="312"/>
      <c r="H32" s="312"/>
      <c r="I32" s="312"/>
      <c r="J32" s="312"/>
      <c r="K32" s="312"/>
      <c r="L32" s="312"/>
      <c r="M32" s="312"/>
      <c r="N32" s="312"/>
      <c r="O32" s="312"/>
      <c r="P32" s="312"/>
      <c r="Q32" s="312"/>
      <c r="R32" s="312"/>
      <c r="S32" s="312"/>
      <c r="T32" s="312"/>
      <c r="U32" s="312"/>
    </row>
    <row r="33" spans="1:21" s="2" customFormat="1" ht="21" x14ac:dyDescent="0.35">
      <c r="A33" s="310"/>
      <c r="B33" s="314"/>
      <c r="C33" s="312"/>
      <c r="D33" s="312"/>
      <c r="E33" s="312"/>
      <c r="F33" s="312"/>
      <c r="G33" s="312"/>
      <c r="H33" s="312"/>
      <c r="I33" s="312"/>
      <c r="J33" s="312"/>
      <c r="K33" s="312"/>
      <c r="L33" s="312"/>
      <c r="M33" s="312"/>
      <c r="N33" s="312"/>
      <c r="O33" s="312"/>
      <c r="P33" s="312"/>
      <c r="Q33" s="312"/>
      <c r="R33" s="312"/>
      <c r="S33" s="312"/>
      <c r="T33" s="312"/>
      <c r="U33" s="312"/>
    </row>
    <row r="34" spans="1:21" s="2" customFormat="1" ht="21" x14ac:dyDescent="0.35">
      <c r="A34" s="310"/>
      <c r="B34" s="314"/>
      <c r="C34" s="312"/>
      <c r="D34" s="312"/>
      <c r="E34" s="312"/>
      <c r="F34" s="312"/>
      <c r="G34" s="312"/>
      <c r="H34" s="312"/>
      <c r="I34" s="312"/>
      <c r="J34" s="312"/>
      <c r="K34" s="312"/>
      <c r="L34" s="312"/>
      <c r="M34" s="312"/>
      <c r="N34" s="312"/>
      <c r="O34" s="312"/>
      <c r="P34" s="312"/>
      <c r="Q34" s="312"/>
      <c r="R34" s="312"/>
      <c r="S34" s="312"/>
      <c r="T34" s="312"/>
      <c r="U34" s="312"/>
    </row>
    <row r="35" spans="1:21" s="2" customFormat="1" ht="21" x14ac:dyDescent="0.35">
      <c r="A35" s="310"/>
      <c r="B35" s="314"/>
      <c r="C35" s="312"/>
      <c r="D35" s="312"/>
      <c r="E35" s="312"/>
      <c r="F35" s="312"/>
      <c r="G35" s="312"/>
      <c r="H35" s="312"/>
      <c r="I35" s="312"/>
      <c r="J35" s="312"/>
      <c r="K35" s="312"/>
      <c r="L35" s="312"/>
      <c r="M35" s="312"/>
      <c r="N35" s="312"/>
      <c r="O35" s="312"/>
      <c r="P35" s="312"/>
      <c r="Q35" s="312"/>
      <c r="R35" s="312"/>
      <c r="S35" s="312"/>
      <c r="T35" s="312"/>
      <c r="U35" s="312"/>
    </row>
    <row r="36" spans="1:21" s="2" customFormat="1" ht="21" x14ac:dyDescent="0.35">
      <c r="A36" s="310"/>
      <c r="B36" s="314"/>
      <c r="C36" s="312"/>
      <c r="D36" s="312"/>
      <c r="E36" s="312"/>
      <c r="F36" s="312"/>
      <c r="G36" s="312"/>
      <c r="H36" s="312"/>
      <c r="I36" s="312"/>
      <c r="J36" s="312"/>
      <c r="K36" s="312"/>
      <c r="L36" s="312"/>
      <c r="M36" s="312"/>
      <c r="N36" s="312"/>
      <c r="O36" s="312"/>
      <c r="P36" s="312"/>
      <c r="Q36" s="312"/>
      <c r="R36" s="312"/>
      <c r="S36" s="312"/>
      <c r="T36" s="312"/>
      <c r="U36" s="312"/>
    </row>
    <row r="37" spans="1:21" s="2" customFormat="1" ht="21" x14ac:dyDescent="0.35">
      <c r="A37" s="310"/>
      <c r="B37" s="314"/>
      <c r="C37" s="312"/>
      <c r="D37" s="312"/>
      <c r="E37" s="312"/>
      <c r="F37" s="312"/>
      <c r="G37" s="312"/>
      <c r="H37" s="312"/>
      <c r="I37" s="312"/>
      <c r="J37" s="312"/>
      <c r="K37" s="312"/>
      <c r="L37" s="312"/>
      <c r="M37" s="312"/>
      <c r="N37" s="312"/>
      <c r="O37" s="312"/>
      <c r="P37" s="312"/>
      <c r="Q37" s="312"/>
      <c r="R37" s="312"/>
      <c r="S37" s="312"/>
      <c r="T37" s="312"/>
      <c r="U37" s="312"/>
    </row>
    <row r="38" spans="1:21" s="2" customFormat="1" ht="21" x14ac:dyDescent="0.35">
      <c r="A38" s="310"/>
      <c r="B38" s="314"/>
      <c r="C38" s="312"/>
      <c r="D38" s="312"/>
      <c r="E38" s="312"/>
      <c r="F38" s="312"/>
      <c r="G38" s="312"/>
      <c r="H38" s="312"/>
      <c r="I38" s="312"/>
      <c r="J38" s="312"/>
      <c r="K38" s="312"/>
      <c r="L38" s="312"/>
      <c r="M38" s="312"/>
      <c r="N38" s="312"/>
      <c r="O38" s="312"/>
      <c r="P38" s="312"/>
      <c r="Q38" s="312"/>
      <c r="R38" s="312"/>
      <c r="S38" s="312"/>
      <c r="T38" s="312"/>
      <c r="U38" s="312"/>
    </row>
    <row r="39" spans="1:21" s="2" customFormat="1" ht="21" x14ac:dyDescent="0.35">
      <c r="A39" s="310"/>
      <c r="B39" s="314"/>
      <c r="C39" s="312"/>
      <c r="D39" s="312"/>
      <c r="E39" s="312"/>
      <c r="F39" s="312"/>
      <c r="G39" s="312"/>
      <c r="H39" s="312"/>
      <c r="I39" s="312"/>
      <c r="J39" s="312"/>
      <c r="K39" s="312"/>
      <c r="L39" s="312"/>
      <c r="M39" s="312"/>
      <c r="N39" s="312"/>
      <c r="O39" s="312"/>
      <c r="P39" s="312"/>
      <c r="Q39" s="312"/>
      <c r="R39" s="312"/>
      <c r="S39" s="312"/>
      <c r="T39" s="312"/>
      <c r="U39" s="312"/>
    </row>
    <row r="40" spans="1:21" s="2" customFormat="1" ht="21" x14ac:dyDescent="0.35">
      <c r="A40" s="310"/>
      <c r="B40" s="314"/>
      <c r="C40" s="312"/>
      <c r="D40" s="312"/>
      <c r="E40" s="312"/>
      <c r="F40" s="312"/>
      <c r="G40" s="312"/>
      <c r="H40" s="312"/>
      <c r="I40" s="312"/>
      <c r="J40" s="312"/>
      <c r="K40" s="312"/>
      <c r="L40" s="312"/>
      <c r="M40" s="312"/>
      <c r="N40" s="312"/>
      <c r="O40" s="312"/>
      <c r="P40" s="312"/>
      <c r="Q40" s="312"/>
      <c r="R40" s="312"/>
      <c r="S40" s="312"/>
      <c r="T40" s="312"/>
      <c r="U40" s="312"/>
    </row>
    <row r="41" spans="1:21" s="2" customFormat="1" ht="21" x14ac:dyDescent="0.35">
      <c r="A41" s="310"/>
      <c r="B41" s="314"/>
      <c r="C41" s="312"/>
      <c r="D41" s="312"/>
      <c r="E41" s="312"/>
      <c r="F41" s="312"/>
      <c r="G41" s="312"/>
      <c r="H41" s="312"/>
      <c r="I41" s="312"/>
      <c r="J41" s="312"/>
      <c r="K41" s="312"/>
      <c r="L41" s="312"/>
      <c r="M41" s="312"/>
      <c r="N41" s="312"/>
      <c r="O41" s="312"/>
      <c r="P41" s="312"/>
      <c r="Q41" s="312"/>
      <c r="R41" s="312"/>
      <c r="S41" s="312"/>
      <c r="T41" s="312"/>
      <c r="U41" s="312"/>
    </row>
    <row r="42" spans="1:21" s="2" customFormat="1" ht="21" x14ac:dyDescent="0.35">
      <c r="A42" s="310"/>
      <c r="B42" s="314"/>
      <c r="C42" s="312"/>
      <c r="D42" s="312"/>
      <c r="E42" s="312"/>
      <c r="F42" s="312"/>
      <c r="G42" s="312"/>
      <c r="H42" s="312"/>
      <c r="I42" s="312"/>
      <c r="J42" s="312"/>
      <c r="K42" s="312"/>
      <c r="L42" s="312"/>
      <c r="M42" s="312"/>
      <c r="N42" s="312"/>
      <c r="O42" s="312"/>
      <c r="P42" s="312"/>
      <c r="Q42" s="312"/>
      <c r="R42" s="312"/>
      <c r="S42" s="312"/>
      <c r="T42" s="312"/>
      <c r="U42" s="312"/>
    </row>
    <row r="43" spans="1:21" s="2" customFormat="1" ht="21" x14ac:dyDescent="0.35">
      <c r="A43" s="310"/>
      <c r="B43" s="314"/>
      <c r="C43" s="312"/>
      <c r="D43" s="312"/>
      <c r="E43" s="312"/>
      <c r="F43" s="312"/>
      <c r="G43" s="312"/>
      <c r="H43" s="312"/>
      <c r="I43" s="312"/>
      <c r="J43" s="312"/>
      <c r="K43" s="312"/>
      <c r="L43" s="312"/>
      <c r="M43" s="312"/>
      <c r="N43" s="312"/>
      <c r="O43" s="312"/>
      <c r="P43" s="312"/>
      <c r="Q43" s="312"/>
      <c r="R43" s="312"/>
      <c r="S43" s="312"/>
      <c r="T43" s="312"/>
      <c r="U43" s="312"/>
    </row>
    <row r="44" spans="1:21" s="2" customFormat="1" ht="21" x14ac:dyDescent="0.35">
      <c r="A44" s="310"/>
      <c r="B44" s="314"/>
      <c r="C44" s="312"/>
      <c r="D44" s="312"/>
      <c r="E44" s="312"/>
      <c r="F44" s="312"/>
      <c r="G44" s="312"/>
      <c r="H44" s="312"/>
      <c r="I44" s="312"/>
      <c r="J44" s="312"/>
      <c r="K44" s="312"/>
      <c r="L44" s="312"/>
      <c r="M44" s="312"/>
      <c r="N44" s="312"/>
      <c r="O44" s="312"/>
      <c r="P44" s="312"/>
      <c r="Q44" s="312"/>
      <c r="R44" s="312"/>
      <c r="S44" s="312"/>
      <c r="T44" s="312"/>
      <c r="U44" s="312"/>
    </row>
    <row r="45" spans="1:21" s="2" customFormat="1" ht="21" x14ac:dyDescent="0.35">
      <c r="A45" s="310"/>
      <c r="B45" s="314"/>
      <c r="C45" s="312"/>
      <c r="D45" s="312"/>
      <c r="E45" s="312"/>
      <c r="F45" s="312"/>
      <c r="G45" s="312"/>
      <c r="H45" s="312"/>
      <c r="I45" s="312"/>
      <c r="J45" s="312"/>
      <c r="K45" s="312"/>
      <c r="L45" s="312"/>
      <c r="M45" s="312"/>
      <c r="N45" s="312"/>
      <c r="O45" s="312"/>
      <c r="P45" s="312"/>
      <c r="Q45" s="312"/>
      <c r="R45" s="312"/>
      <c r="S45" s="312"/>
      <c r="T45" s="312"/>
      <c r="U45" s="312"/>
    </row>
    <row r="46" spans="1:21" s="2" customFormat="1" x14ac:dyDescent="0.25">
      <c r="A46" s="310"/>
      <c r="B46" s="191"/>
      <c r="C46" s="74"/>
      <c r="D46" s="74"/>
      <c r="E46" s="74"/>
      <c r="F46" s="74"/>
      <c r="G46" s="74"/>
      <c r="H46" s="74"/>
      <c r="I46" s="74"/>
      <c r="J46" s="74"/>
      <c r="K46" s="74"/>
      <c r="L46" s="74"/>
      <c r="M46" s="74"/>
      <c r="N46" s="74"/>
      <c r="O46" s="74"/>
      <c r="P46" s="74"/>
      <c r="Q46" s="74"/>
      <c r="R46" s="74"/>
      <c r="S46" s="74"/>
      <c r="T46" s="74"/>
      <c r="U46" s="74"/>
    </row>
    <row r="47" spans="1:21" s="2" customFormat="1" ht="23.25" x14ac:dyDescent="0.35">
      <c r="A47" s="310"/>
      <c r="B47" s="775" t="s">
        <v>161</v>
      </c>
      <c r="C47" s="776"/>
      <c r="D47" s="776"/>
      <c r="E47" s="776"/>
      <c r="F47" s="776"/>
      <c r="G47" s="776"/>
      <c r="H47" s="776"/>
      <c r="I47" s="776"/>
      <c r="J47" s="776"/>
      <c r="K47" s="776"/>
      <c r="L47" s="776"/>
      <c r="M47" s="776"/>
      <c r="N47" s="776"/>
      <c r="O47" s="776"/>
      <c r="P47" s="776"/>
      <c r="Q47" s="776"/>
      <c r="R47" s="776"/>
      <c r="S47" s="776"/>
      <c r="T47" s="776"/>
      <c r="U47" s="776"/>
    </row>
    <row r="48" spans="1:21" s="2" customFormat="1" x14ac:dyDescent="0.25">
      <c r="A48" s="310"/>
      <c r="B48" s="191"/>
      <c r="C48" s="74"/>
      <c r="D48" s="74"/>
      <c r="E48" s="74"/>
      <c r="F48" s="74"/>
      <c r="G48" s="74"/>
      <c r="H48" s="74"/>
      <c r="I48" s="74"/>
      <c r="J48" s="74"/>
      <c r="K48" s="74"/>
      <c r="L48" s="74"/>
      <c r="M48" s="74"/>
      <c r="N48" s="74"/>
      <c r="O48" s="74"/>
      <c r="P48" s="74"/>
      <c r="Q48" s="74"/>
      <c r="R48" s="74"/>
      <c r="S48" s="74"/>
      <c r="T48" s="74"/>
      <c r="U48" s="74"/>
    </row>
    <row r="49" spans="1:21" s="2" customFormat="1" x14ac:dyDescent="0.25">
      <c r="A49" s="310"/>
      <c r="B49" s="197"/>
      <c r="C49" s="311"/>
      <c r="D49" s="74"/>
      <c r="E49" s="74"/>
      <c r="F49" s="74"/>
      <c r="G49" s="74"/>
      <c r="H49" s="74"/>
      <c r="I49" s="74"/>
      <c r="J49" s="74"/>
      <c r="K49" s="74"/>
      <c r="L49" s="74"/>
      <c r="M49" s="74"/>
      <c r="N49" s="74"/>
      <c r="O49" s="74"/>
      <c r="P49" s="74"/>
      <c r="Q49" s="74"/>
      <c r="R49" s="74"/>
      <c r="S49" s="74"/>
      <c r="T49" s="74"/>
      <c r="U49" s="74"/>
    </row>
    <row r="50" spans="1:21" s="2" customFormat="1" x14ac:dyDescent="0.25">
      <c r="A50" s="310"/>
      <c r="B50" s="197"/>
      <c r="C50" s="9"/>
      <c r="D50" s="74"/>
      <c r="E50" s="74"/>
      <c r="F50" s="74"/>
      <c r="G50" s="74"/>
      <c r="H50" s="74"/>
      <c r="I50" s="74"/>
      <c r="J50" s="74"/>
      <c r="K50" s="74"/>
      <c r="L50" s="74"/>
      <c r="M50" s="74"/>
      <c r="N50" s="74"/>
      <c r="O50" s="74"/>
      <c r="P50" s="74"/>
      <c r="Q50" s="74"/>
      <c r="R50" s="74"/>
      <c r="S50" s="74"/>
      <c r="T50" s="74"/>
      <c r="U50" s="74"/>
    </row>
    <row r="51" spans="1:21" s="2" customFormat="1" x14ac:dyDescent="0.25">
      <c r="A51" s="310"/>
      <c r="B51" s="197"/>
      <c r="C51" s="9"/>
      <c r="D51" s="74"/>
      <c r="E51" s="74"/>
      <c r="F51" s="74"/>
      <c r="G51" s="74"/>
      <c r="H51" s="74"/>
      <c r="I51" s="74"/>
      <c r="J51" s="74"/>
      <c r="K51" s="74"/>
      <c r="L51" s="74"/>
      <c r="M51" s="74"/>
      <c r="N51" s="74"/>
      <c r="O51" s="74"/>
      <c r="P51" s="74"/>
      <c r="Q51" s="74"/>
      <c r="R51" s="74"/>
      <c r="S51" s="74"/>
      <c r="T51" s="74"/>
      <c r="U51" s="74"/>
    </row>
    <row r="52" spans="1:21" s="2" customFormat="1" ht="23.25" x14ac:dyDescent="0.25">
      <c r="A52" s="310"/>
      <c r="B52" s="197"/>
      <c r="C52" s="515" t="s">
        <v>157</v>
      </c>
      <c r="D52" s="516" t="s">
        <v>48</v>
      </c>
      <c r="E52" s="74"/>
      <c r="F52" s="74"/>
      <c r="G52" s="74"/>
      <c r="H52" s="74"/>
      <c r="I52" s="74"/>
      <c r="J52" s="74"/>
      <c r="K52" s="74"/>
      <c r="L52" s="74"/>
      <c r="M52" s="74"/>
      <c r="N52" s="74"/>
      <c r="O52" s="74"/>
      <c r="P52" s="74"/>
      <c r="Q52" s="74"/>
      <c r="R52" s="74"/>
      <c r="S52" s="74"/>
      <c r="T52" s="74"/>
      <c r="U52" s="74"/>
    </row>
    <row r="53" spans="1:21" s="2" customFormat="1" ht="21" x14ac:dyDescent="0.35">
      <c r="A53" s="310"/>
      <c r="B53" s="197"/>
      <c r="C53" s="513" t="s">
        <v>156</v>
      </c>
      <c r="D53" s="514">
        <v>1</v>
      </c>
      <c r="E53" s="74"/>
      <c r="F53" s="74"/>
      <c r="G53" s="74"/>
      <c r="H53" s="74"/>
      <c r="I53" s="74"/>
      <c r="J53" s="74"/>
      <c r="K53" s="74"/>
      <c r="L53" s="74"/>
      <c r="M53" s="74"/>
      <c r="N53" s="74"/>
      <c r="O53" s="74"/>
      <c r="P53" s="74"/>
      <c r="Q53" s="74"/>
      <c r="R53" s="74"/>
      <c r="S53" s="74"/>
      <c r="T53" s="74"/>
      <c r="U53" s="74"/>
    </row>
    <row r="54" spans="1:21" s="2" customFormat="1" ht="21" x14ac:dyDescent="0.35">
      <c r="A54" s="310"/>
      <c r="B54" s="197"/>
      <c r="C54" s="513" t="s">
        <v>61</v>
      </c>
      <c r="D54" s="514">
        <v>2</v>
      </c>
      <c r="E54" s="74"/>
      <c r="F54" s="74"/>
      <c r="G54" s="74"/>
      <c r="H54" s="74"/>
      <c r="I54" s="74"/>
      <c r="J54" s="74"/>
      <c r="K54" s="74"/>
      <c r="L54" s="74"/>
      <c r="M54" s="74"/>
      <c r="N54" s="74"/>
      <c r="O54" s="74"/>
      <c r="P54" s="74"/>
      <c r="Q54" s="74"/>
      <c r="R54" s="74"/>
      <c r="S54" s="74"/>
      <c r="T54" s="74"/>
      <c r="U54" s="74"/>
    </row>
    <row r="55" spans="1:21" s="2" customFormat="1" ht="21" x14ac:dyDescent="0.35">
      <c r="A55" s="310"/>
      <c r="B55" s="197"/>
      <c r="C55" s="513" t="s">
        <v>155</v>
      </c>
      <c r="D55" s="514">
        <v>3</v>
      </c>
      <c r="E55" s="74"/>
      <c r="F55" s="74"/>
      <c r="G55" s="74"/>
      <c r="H55" s="74"/>
      <c r="I55" s="74"/>
      <c r="J55" s="74"/>
      <c r="K55" s="74"/>
      <c r="L55" s="74"/>
      <c r="M55" s="74"/>
      <c r="N55" s="74"/>
      <c r="O55" s="74"/>
      <c r="P55" s="74"/>
      <c r="Q55" s="74"/>
      <c r="R55" s="74"/>
      <c r="S55" s="74"/>
      <c r="T55" s="74"/>
      <c r="U55" s="74"/>
    </row>
    <row r="56" spans="1:21" s="2" customFormat="1" ht="21" x14ac:dyDescent="0.35">
      <c r="A56" s="310"/>
      <c r="B56" s="197"/>
      <c r="C56" s="513" t="s">
        <v>154</v>
      </c>
      <c r="D56" s="514">
        <v>4</v>
      </c>
      <c r="E56" s="74"/>
      <c r="F56" s="74"/>
      <c r="G56" s="74"/>
      <c r="H56" s="74"/>
      <c r="I56" s="74"/>
      <c r="J56" s="74"/>
      <c r="K56" s="74"/>
      <c r="L56" s="74"/>
      <c r="M56" s="74"/>
      <c r="N56" s="74"/>
      <c r="O56" s="74"/>
      <c r="P56" s="74"/>
      <c r="Q56" s="74"/>
      <c r="R56" s="74"/>
      <c r="S56" s="74"/>
      <c r="T56" s="74"/>
      <c r="U56" s="74"/>
    </row>
    <row r="57" spans="1:21" s="2" customFormat="1" x14ac:dyDescent="0.25">
      <c r="A57" s="310"/>
      <c r="B57" s="197"/>
      <c r="C57" s="9"/>
      <c r="D57" s="74"/>
      <c r="E57" s="74"/>
      <c r="F57" s="74"/>
      <c r="G57" s="74"/>
      <c r="H57" s="74"/>
      <c r="I57" s="74"/>
      <c r="J57" s="74"/>
      <c r="K57" s="74"/>
      <c r="L57" s="74"/>
      <c r="M57" s="74"/>
      <c r="N57" s="74"/>
      <c r="O57" s="74"/>
      <c r="P57" s="74"/>
      <c r="Q57" s="74"/>
      <c r="R57" s="74"/>
      <c r="S57" s="74"/>
      <c r="T57" s="74"/>
      <c r="U57" s="74"/>
    </row>
    <row r="58" spans="1:21" s="2" customFormat="1" x14ac:dyDescent="0.25">
      <c r="A58" s="310"/>
      <c r="B58" s="197"/>
      <c r="C58" s="311"/>
      <c r="D58" s="74"/>
      <c r="E58" s="74"/>
      <c r="F58" s="74"/>
      <c r="G58" s="74"/>
      <c r="H58" s="74"/>
      <c r="I58" s="74"/>
      <c r="J58" s="74"/>
      <c r="K58" s="74"/>
      <c r="L58" s="74"/>
      <c r="M58" s="74"/>
      <c r="N58" s="74"/>
      <c r="O58" s="74"/>
      <c r="P58" s="74"/>
      <c r="Q58" s="74"/>
      <c r="R58" s="74"/>
      <c r="S58" s="74"/>
      <c r="T58" s="74"/>
      <c r="U58" s="74"/>
    </row>
    <row r="59" spans="1:21" s="2" customFormat="1" x14ac:dyDescent="0.25">
      <c r="A59" s="310"/>
      <c r="B59" s="191"/>
      <c r="C59" s="74"/>
      <c r="D59" s="74"/>
      <c r="E59" s="74"/>
      <c r="F59" s="74"/>
      <c r="G59" s="74"/>
      <c r="H59" s="74"/>
      <c r="I59" s="74"/>
      <c r="J59" s="74"/>
      <c r="K59" s="74"/>
      <c r="L59" s="74"/>
      <c r="M59" s="74"/>
      <c r="N59" s="74"/>
      <c r="O59" s="74"/>
      <c r="P59" s="74"/>
      <c r="Q59" s="74"/>
      <c r="R59" s="74"/>
      <c r="S59" s="74"/>
      <c r="T59" s="74"/>
      <c r="U59" s="74"/>
    </row>
    <row r="60" spans="1:21" s="2" customFormat="1" x14ac:dyDescent="0.25">
      <c r="A60" s="310"/>
      <c r="B60" s="191"/>
      <c r="C60" s="74"/>
      <c r="D60" s="74"/>
      <c r="E60" s="74"/>
      <c r="F60" s="74"/>
      <c r="G60" s="74"/>
      <c r="H60" s="74"/>
      <c r="I60" s="74"/>
      <c r="J60" s="74"/>
      <c r="K60" s="74"/>
      <c r="L60" s="74"/>
      <c r="M60" s="74"/>
      <c r="N60" s="74"/>
      <c r="O60" s="74"/>
      <c r="P60" s="74"/>
      <c r="Q60" s="74"/>
      <c r="R60" s="74"/>
      <c r="S60" s="74"/>
      <c r="T60" s="74"/>
      <c r="U60" s="74"/>
    </row>
    <row r="61" spans="1:21" s="2" customFormat="1" x14ac:dyDescent="0.25">
      <c r="A61" s="310"/>
      <c r="B61" s="191"/>
      <c r="C61" s="74"/>
      <c r="D61" s="74"/>
      <c r="E61" s="74"/>
      <c r="F61" s="74"/>
      <c r="G61" s="74"/>
      <c r="H61" s="74"/>
      <c r="I61" s="74"/>
      <c r="J61" s="74"/>
      <c r="K61" s="74"/>
      <c r="L61" s="74"/>
      <c r="M61" s="74"/>
      <c r="N61" s="74"/>
      <c r="O61" s="74"/>
      <c r="P61" s="74"/>
      <c r="Q61" s="74"/>
      <c r="R61" s="74"/>
      <c r="S61" s="74"/>
      <c r="T61" s="74"/>
      <c r="U61" s="74"/>
    </row>
    <row r="62" spans="1:21" s="2" customFormat="1" x14ac:dyDescent="0.25">
      <c r="A62" s="310"/>
      <c r="B62" s="191"/>
      <c r="C62" s="74"/>
      <c r="D62" s="74"/>
      <c r="E62" s="74"/>
      <c r="F62" s="74"/>
      <c r="G62" s="74"/>
      <c r="H62" s="74"/>
      <c r="I62" s="74"/>
      <c r="J62" s="74"/>
      <c r="K62" s="74"/>
      <c r="L62" s="74"/>
      <c r="M62" s="74"/>
      <c r="N62" s="74"/>
      <c r="O62" s="74"/>
      <c r="P62" s="74"/>
      <c r="Q62" s="74"/>
      <c r="R62" s="74"/>
      <c r="S62" s="74"/>
      <c r="T62" s="74"/>
      <c r="U62" s="74"/>
    </row>
    <row r="63" spans="1:21" s="2" customFormat="1" x14ac:dyDescent="0.25">
      <c r="A63" s="310"/>
      <c r="B63" s="191"/>
      <c r="C63" s="74"/>
      <c r="D63" s="74"/>
      <c r="E63" s="74"/>
      <c r="F63" s="74"/>
      <c r="G63" s="74"/>
      <c r="H63" s="74"/>
      <c r="I63" s="74"/>
      <c r="J63" s="74"/>
      <c r="K63" s="74"/>
      <c r="L63" s="74"/>
      <c r="M63" s="74"/>
      <c r="N63" s="74"/>
      <c r="O63" s="74"/>
      <c r="P63" s="74"/>
      <c r="Q63" s="74"/>
      <c r="R63" s="74"/>
      <c r="S63" s="74"/>
      <c r="T63" s="74"/>
      <c r="U63" s="74"/>
    </row>
    <row r="64" spans="1:21" s="2" customFormat="1" x14ac:dyDescent="0.25">
      <c r="A64" s="310"/>
      <c r="B64" s="191"/>
      <c r="C64" s="74"/>
      <c r="D64" s="74"/>
      <c r="E64" s="74"/>
      <c r="F64" s="74"/>
      <c r="G64" s="74"/>
      <c r="H64" s="74"/>
      <c r="I64" s="74"/>
      <c r="J64" s="74"/>
      <c r="K64" s="74"/>
      <c r="L64" s="74"/>
      <c r="M64" s="74"/>
      <c r="N64" s="74"/>
      <c r="O64" s="74"/>
      <c r="P64" s="74"/>
      <c r="Q64" s="74"/>
      <c r="R64" s="74"/>
      <c r="S64" s="74"/>
      <c r="T64" s="74"/>
      <c r="U64" s="74"/>
    </row>
    <row r="65" spans="1:21" s="2" customFormat="1" x14ac:dyDescent="0.25">
      <c r="A65" s="310"/>
      <c r="B65" s="191"/>
      <c r="C65" s="74"/>
      <c r="D65" s="74"/>
      <c r="E65" s="74"/>
      <c r="F65" s="74"/>
      <c r="G65" s="74"/>
      <c r="H65" s="74"/>
      <c r="I65" s="74"/>
      <c r="J65" s="74"/>
      <c r="K65" s="74"/>
      <c r="L65" s="74"/>
      <c r="M65" s="74"/>
      <c r="N65" s="74"/>
      <c r="O65" s="74"/>
      <c r="P65" s="74"/>
      <c r="Q65" s="74"/>
      <c r="R65" s="74"/>
      <c r="S65" s="74"/>
      <c r="T65" s="74"/>
      <c r="U65" s="74"/>
    </row>
    <row r="66" spans="1:21" s="2" customFormat="1" x14ac:dyDescent="0.25">
      <c r="A66" s="310"/>
      <c r="B66" s="191"/>
      <c r="C66" s="74"/>
      <c r="D66" s="74"/>
      <c r="E66" s="74"/>
      <c r="F66" s="74"/>
      <c r="G66" s="74"/>
      <c r="H66" s="74"/>
      <c r="I66" s="74"/>
      <c r="J66" s="74"/>
      <c r="K66" s="74"/>
      <c r="L66" s="74"/>
      <c r="M66" s="74"/>
      <c r="N66" s="74"/>
      <c r="O66" s="74"/>
      <c r="P66" s="74"/>
      <c r="Q66" s="74"/>
      <c r="R66" s="74"/>
      <c r="S66" s="74"/>
      <c r="T66" s="74"/>
      <c r="U66" s="74"/>
    </row>
    <row r="67" spans="1:21" s="2" customFormat="1" x14ac:dyDescent="0.25">
      <c r="A67" s="310"/>
      <c r="B67" s="191"/>
      <c r="C67" s="74"/>
      <c r="D67" s="74"/>
      <c r="E67" s="74"/>
      <c r="F67" s="74"/>
      <c r="G67" s="74"/>
      <c r="H67" s="74"/>
      <c r="I67" s="74"/>
      <c r="J67" s="74"/>
      <c r="K67" s="74"/>
      <c r="L67" s="74"/>
      <c r="M67" s="74"/>
      <c r="N67" s="74"/>
      <c r="O67" s="74"/>
      <c r="P67" s="74"/>
      <c r="Q67" s="74"/>
      <c r="R67" s="74"/>
      <c r="S67" s="74"/>
      <c r="T67" s="74"/>
      <c r="U67" s="74"/>
    </row>
    <row r="68" spans="1:21" s="2" customFormat="1" x14ac:dyDescent="0.25">
      <c r="A68" s="310"/>
      <c r="B68" s="191"/>
      <c r="C68" s="74"/>
      <c r="D68" s="74"/>
      <c r="E68" s="74"/>
      <c r="F68" s="74"/>
      <c r="G68" s="74"/>
      <c r="H68" s="74"/>
      <c r="I68" s="74"/>
      <c r="J68" s="74"/>
      <c r="K68" s="74"/>
      <c r="L68" s="74"/>
      <c r="M68" s="74"/>
      <c r="N68" s="74"/>
      <c r="O68" s="74"/>
      <c r="P68" s="74"/>
      <c r="Q68" s="74"/>
      <c r="R68" s="74"/>
      <c r="S68" s="74"/>
      <c r="T68" s="74"/>
      <c r="U68" s="74"/>
    </row>
    <row r="69" spans="1:21" s="2" customFormat="1" x14ac:dyDescent="0.25">
      <c r="A69" s="310"/>
      <c r="B69" s="191"/>
      <c r="C69" s="74"/>
      <c r="D69" s="74"/>
      <c r="E69" s="74"/>
      <c r="F69" s="74"/>
      <c r="G69" s="74"/>
      <c r="H69" s="74"/>
      <c r="I69" s="74"/>
      <c r="J69" s="74"/>
      <c r="K69" s="74"/>
      <c r="L69" s="74"/>
      <c r="M69" s="74"/>
      <c r="N69" s="74"/>
      <c r="O69" s="74"/>
      <c r="P69" s="74"/>
      <c r="Q69" s="74"/>
      <c r="R69" s="74"/>
      <c r="S69" s="74"/>
      <c r="T69" s="74"/>
      <c r="U69" s="74"/>
    </row>
    <row r="70" spans="1:21" s="2" customFormat="1" x14ac:dyDescent="0.25">
      <c r="A70" s="310"/>
      <c r="B70" s="191"/>
      <c r="C70" s="74"/>
      <c r="D70" s="74"/>
      <c r="E70" s="74"/>
      <c r="F70" s="74"/>
      <c r="G70" s="74"/>
      <c r="H70" s="74"/>
      <c r="I70" s="74"/>
      <c r="J70" s="74"/>
      <c r="K70" s="74"/>
      <c r="L70" s="74"/>
      <c r="M70" s="74"/>
      <c r="N70" s="74"/>
      <c r="O70" s="74"/>
      <c r="P70" s="74"/>
      <c r="Q70" s="74"/>
      <c r="R70" s="74"/>
      <c r="S70" s="74"/>
      <c r="T70" s="74"/>
      <c r="U70" s="74"/>
    </row>
    <row r="71" spans="1:21" s="2" customFormat="1" ht="23.25" x14ac:dyDescent="0.35">
      <c r="A71" s="310"/>
      <c r="B71" s="775" t="s">
        <v>162</v>
      </c>
      <c r="C71" s="776"/>
      <c r="D71" s="776"/>
      <c r="E71" s="776"/>
      <c r="F71" s="776"/>
      <c r="G71" s="776"/>
      <c r="H71" s="776"/>
      <c r="I71" s="776"/>
      <c r="J71" s="776"/>
      <c r="K71" s="776"/>
      <c r="L71" s="776"/>
      <c r="M71" s="776"/>
      <c r="N71" s="776"/>
      <c r="O71" s="776"/>
      <c r="P71" s="776"/>
      <c r="Q71" s="776"/>
      <c r="R71" s="776"/>
      <c r="S71" s="776"/>
      <c r="T71" s="776"/>
      <c r="U71" s="776"/>
    </row>
    <row r="72" spans="1:21" s="2" customFormat="1" x14ac:dyDescent="0.25">
      <c r="A72" s="310"/>
      <c r="B72" s="191"/>
      <c r="C72" s="74"/>
      <c r="D72" s="74"/>
      <c r="E72" s="74"/>
      <c r="F72" s="74"/>
      <c r="G72" s="74"/>
      <c r="H72" s="74"/>
      <c r="I72" s="74"/>
      <c r="J72" s="74"/>
      <c r="K72" s="74"/>
      <c r="L72" s="74"/>
      <c r="M72" s="74"/>
      <c r="N72" s="74"/>
      <c r="O72" s="74"/>
      <c r="P72" s="74"/>
      <c r="Q72" s="74"/>
      <c r="R72" s="74"/>
      <c r="S72" s="74"/>
      <c r="T72" s="74"/>
      <c r="U72" s="74"/>
    </row>
    <row r="73" spans="1:21" s="2" customFormat="1" x14ac:dyDescent="0.25">
      <c r="A73" s="310"/>
      <c r="B73" s="191"/>
      <c r="C73" s="74"/>
      <c r="D73" s="74"/>
      <c r="E73" s="74"/>
      <c r="F73" s="74"/>
      <c r="G73" s="74"/>
      <c r="H73" s="74"/>
      <c r="I73" s="74"/>
      <c r="J73" s="74"/>
      <c r="K73" s="74"/>
      <c r="L73" s="74"/>
      <c r="M73" s="74"/>
      <c r="N73" s="74"/>
      <c r="O73" s="74"/>
      <c r="P73" s="74"/>
      <c r="Q73" s="74"/>
      <c r="R73" s="74"/>
      <c r="S73" s="74"/>
      <c r="T73" s="74"/>
      <c r="U73" s="74"/>
    </row>
    <row r="74" spans="1:21" s="2" customFormat="1" x14ac:dyDescent="0.25">
      <c r="A74" s="310"/>
      <c r="B74" s="191"/>
      <c r="C74" s="74"/>
      <c r="D74" s="74"/>
      <c r="E74" s="74"/>
      <c r="F74" s="74"/>
      <c r="G74" s="74"/>
      <c r="H74" s="74"/>
      <c r="I74" s="74"/>
      <c r="J74" s="74"/>
      <c r="K74" s="74"/>
      <c r="L74" s="74"/>
      <c r="M74" s="74"/>
      <c r="N74" s="74"/>
      <c r="O74" s="74"/>
      <c r="P74" s="74"/>
      <c r="Q74" s="74"/>
      <c r="R74" s="74"/>
      <c r="S74" s="74"/>
      <c r="T74" s="74"/>
      <c r="U74" s="74"/>
    </row>
    <row r="75" spans="1:21" s="2" customFormat="1" x14ac:dyDescent="0.25">
      <c r="A75" s="310"/>
      <c r="B75" s="191"/>
      <c r="C75" s="74"/>
      <c r="D75" s="74"/>
      <c r="E75" s="74"/>
      <c r="F75" s="74"/>
      <c r="G75" s="74"/>
      <c r="H75" s="74"/>
      <c r="I75" s="74"/>
      <c r="J75" s="74"/>
      <c r="K75" s="74"/>
      <c r="L75" s="74"/>
      <c r="M75" s="74"/>
      <c r="N75" s="74"/>
      <c r="O75" s="74"/>
      <c r="P75" s="74"/>
      <c r="Q75" s="74"/>
      <c r="R75" s="74"/>
      <c r="S75" s="74"/>
      <c r="T75" s="74"/>
      <c r="U75" s="74"/>
    </row>
    <row r="76" spans="1:21" s="2" customFormat="1" x14ac:dyDescent="0.25">
      <c r="A76" s="310"/>
      <c r="B76" s="191"/>
      <c r="C76" s="74"/>
      <c r="D76" s="74"/>
      <c r="E76" s="74"/>
      <c r="F76" s="74"/>
      <c r="G76" s="74"/>
      <c r="H76" s="74"/>
      <c r="I76" s="74"/>
      <c r="J76" s="74"/>
      <c r="K76" s="74"/>
      <c r="L76" s="74"/>
      <c r="M76" s="74"/>
      <c r="N76" s="74"/>
      <c r="O76" s="74"/>
      <c r="P76" s="74"/>
      <c r="Q76" s="74"/>
      <c r="R76" s="74"/>
      <c r="S76" s="74"/>
      <c r="T76" s="74"/>
      <c r="U76" s="74"/>
    </row>
    <row r="77" spans="1:21" s="2" customFormat="1" x14ac:dyDescent="0.25">
      <c r="A77" s="310"/>
      <c r="B77" s="191"/>
      <c r="C77" s="74"/>
      <c r="D77" s="74"/>
      <c r="E77" s="74"/>
      <c r="F77" s="74"/>
      <c r="G77" s="74"/>
      <c r="H77" s="74"/>
      <c r="I77" s="74"/>
      <c r="J77" s="74"/>
      <c r="K77" s="74"/>
      <c r="L77" s="74"/>
      <c r="M77" s="74"/>
      <c r="N77" s="74"/>
      <c r="O77" s="74"/>
      <c r="P77" s="74"/>
      <c r="Q77" s="74"/>
      <c r="R77" s="74"/>
      <c r="S77" s="74"/>
      <c r="T77" s="74"/>
      <c r="U77" s="74"/>
    </row>
    <row r="78" spans="1:21" s="2" customFormat="1" x14ac:dyDescent="0.25">
      <c r="A78" s="310"/>
      <c r="B78" s="191"/>
      <c r="C78" s="74"/>
      <c r="D78" s="74"/>
      <c r="E78" s="74"/>
      <c r="F78" s="74"/>
      <c r="G78" s="74"/>
      <c r="H78" s="74"/>
      <c r="I78" s="74"/>
      <c r="J78" s="74"/>
      <c r="K78" s="74"/>
      <c r="L78" s="74"/>
      <c r="M78" s="74"/>
      <c r="N78" s="74"/>
      <c r="O78" s="74"/>
      <c r="P78" s="74"/>
      <c r="Q78" s="74"/>
      <c r="R78" s="74"/>
      <c r="S78" s="74"/>
      <c r="T78" s="74"/>
      <c r="U78" s="74"/>
    </row>
    <row r="79" spans="1:21" s="2" customFormat="1" x14ac:dyDescent="0.25">
      <c r="A79" s="310"/>
      <c r="B79" s="191"/>
      <c r="C79" s="74"/>
      <c r="D79" s="74"/>
      <c r="E79" s="74"/>
      <c r="F79" s="74"/>
      <c r="G79" s="74"/>
      <c r="H79" s="74"/>
      <c r="I79" s="74"/>
      <c r="J79" s="74"/>
      <c r="K79" s="74"/>
      <c r="L79" s="74"/>
      <c r="M79" s="74"/>
      <c r="N79" s="418"/>
      <c r="O79" s="418"/>
      <c r="P79" s="418"/>
      <c r="Q79" s="418"/>
      <c r="R79" s="418"/>
      <c r="S79" s="418"/>
      <c r="T79" s="418"/>
      <c r="U79" s="74"/>
    </row>
    <row r="80" spans="1:21" s="2" customFormat="1" x14ac:dyDescent="0.25">
      <c r="A80" s="310"/>
      <c r="B80" s="191"/>
      <c r="C80" s="74"/>
      <c r="D80" s="74"/>
      <c r="E80" s="74"/>
      <c r="F80" s="74"/>
      <c r="G80" s="74"/>
      <c r="H80" s="74"/>
      <c r="I80" s="74"/>
      <c r="J80" s="74"/>
      <c r="K80" s="74"/>
      <c r="L80" s="74"/>
      <c r="M80" s="74"/>
      <c r="N80" s="8">
        <v>41275</v>
      </c>
      <c r="O80" s="8">
        <v>41640</v>
      </c>
      <c r="P80" s="8">
        <v>42005</v>
      </c>
      <c r="Q80" s="8">
        <v>42370</v>
      </c>
      <c r="R80" s="8">
        <v>42736</v>
      </c>
      <c r="S80" s="8">
        <v>43101</v>
      </c>
      <c r="T80" s="8">
        <v>43466</v>
      </c>
      <c r="U80" s="74"/>
    </row>
    <row r="81" spans="1:23" s="2" customFormat="1" x14ac:dyDescent="0.25">
      <c r="A81" s="310"/>
      <c r="B81" s="191"/>
      <c r="C81" s="74"/>
      <c r="D81" s="74"/>
      <c r="E81" s="74"/>
      <c r="F81" s="74"/>
      <c r="G81" s="74"/>
      <c r="H81" s="74"/>
      <c r="I81" s="74"/>
      <c r="J81" s="74"/>
      <c r="K81" s="74"/>
      <c r="L81" s="74"/>
      <c r="M81" s="74"/>
      <c r="N81" s="8">
        <v>41639</v>
      </c>
      <c r="O81" s="8">
        <v>42004</v>
      </c>
      <c r="P81" s="8">
        <v>42369</v>
      </c>
      <c r="Q81" s="8">
        <v>42735</v>
      </c>
      <c r="R81" s="8">
        <v>43100</v>
      </c>
      <c r="S81" s="8">
        <v>43465</v>
      </c>
      <c r="T81" s="8">
        <v>43556</v>
      </c>
      <c r="U81" s="74"/>
    </row>
    <row r="82" spans="1:23" s="2" customFormat="1" ht="37.5" x14ac:dyDescent="0.3">
      <c r="A82" s="310"/>
      <c r="B82" s="191"/>
      <c r="C82" s="74"/>
      <c r="D82" s="74"/>
      <c r="E82" s="74"/>
      <c r="F82" s="74"/>
      <c r="G82" s="74"/>
      <c r="H82" s="74"/>
      <c r="I82" s="74"/>
      <c r="J82" s="74"/>
      <c r="K82" s="74"/>
      <c r="L82" s="173"/>
      <c r="M82" s="173"/>
      <c r="N82" s="428">
        <v>2013</v>
      </c>
      <c r="O82" s="429">
        <v>2014</v>
      </c>
      <c r="P82" s="429">
        <v>2015</v>
      </c>
      <c r="Q82" s="429">
        <v>2016</v>
      </c>
      <c r="R82" s="429">
        <v>2017</v>
      </c>
      <c r="S82" s="429">
        <v>2018</v>
      </c>
      <c r="T82" s="430" t="s">
        <v>339</v>
      </c>
      <c r="U82" s="74"/>
      <c r="V82" s="3">
        <v>50</v>
      </c>
      <c r="W82" s="3">
        <v>1000</v>
      </c>
    </row>
    <row r="83" spans="1:23" s="2" customFormat="1" ht="18.75" x14ac:dyDescent="0.3">
      <c r="A83" s="310"/>
      <c r="B83" s="191"/>
      <c r="C83" s="74"/>
      <c r="D83" s="74"/>
      <c r="E83" s="74"/>
      <c r="F83" s="74"/>
      <c r="G83" s="74"/>
      <c r="H83" s="74"/>
      <c r="I83" s="74"/>
      <c r="J83" s="74"/>
      <c r="K83" s="74"/>
      <c r="L83" s="777" t="s">
        <v>276</v>
      </c>
      <c r="M83" s="778"/>
      <c r="N83" s="431">
        <v>10</v>
      </c>
      <c r="O83" s="426">
        <v>20</v>
      </c>
      <c r="P83" s="426">
        <v>30</v>
      </c>
      <c r="Q83" s="426">
        <v>40</v>
      </c>
      <c r="R83" s="426">
        <v>50</v>
      </c>
      <c r="S83" s="426">
        <v>60</v>
      </c>
      <c r="T83" s="432">
        <v>70</v>
      </c>
      <c r="U83" s="74"/>
      <c r="V83" s="3">
        <v>1000</v>
      </c>
      <c r="W83" s="3">
        <v>10000</v>
      </c>
    </row>
    <row r="84" spans="1:23" s="2" customFormat="1" ht="18.75" x14ac:dyDescent="0.3">
      <c r="A84" s="310"/>
      <c r="B84" s="191"/>
      <c r="C84" s="74"/>
      <c r="D84" s="74"/>
      <c r="E84" s="74"/>
      <c r="F84" s="74"/>
      <c r="G84" s="74"/>
      <c r="H84" s="74"/>
      <c r="I84" s="74"/>
      <c r="J84" s="74"/>
      <c r="K84" s="74"/>
      <c r="L84" s="771" t="s">
        <v>140</v>
      </c>
      <c r="M84" s="772"/>
      <c r="N84" s="433">
        <v>10</v>
      </c>
      <c r="O84" s="427">
        <v>20</v>
      </c>
      <c r="P84" s="427">
        <v>30</v>
      </c>
      <c r="Q84" s="427">
        <v>40</v>
      </c>
      <c r="R84" s="427">
        <v>50</v>
      </c>
      <c r="S84" s="427">
        <v>60</v>
      </c>
      <c r="T84" s="434">
        <v>70</v>
      </c>
      <c r="U84" s="74"/>
      <c r="V84" s="3">
        <v>10000</v>
      </c>
      <c r="W84" s="3">
        <v>50000</v>
      </c>
    </row>
    <row r="85" spans="1:23" s="2" customFormat="1" ht="18.75" x14ac:dyDescent="0.3">
      <c r="A85" s="310"/>
      <c r="B85" s="191"/>
      <c r="C85" s="74"/>
      <c r="D85" s="74"/>
      <c r="E85" s="74"/>
      <c r="F85" s="74"/>
      <c r="G85" s="74"/>
      <c r="H85" s="74"/>
      <c r="I85" s="74"/>
      <c r="J85" s="74"/>
      <c r="K85" s="74"/>
      <c r="L85" s="771" t="s">
        <v>277</v>
      </c>
      <c r="M85" s="772"/>
      <c r="N85" s="433">
        <v>10</v>
      </c>
      <c r="O85" s="427">
        <v>20</v>
      </c>
      <c r="P85" s="427">
        <v>30</v>
      </c>
      <c r="Q85" s="427">
        <v>40</v>
      </c>
      <c r="R85" s="427">
        <v>50</v>
      </c>
      <c r="S85" s="427">
        <v>60</v>
      </c>
      <c r="T85" s="434">
        <v>70</v>
      </c>
      <c r="U85" s="74"/>
      <c r="V85" s="3">
        <v>50000</v>
      </c>
      <c r="W85" s="3">
        <v>100000</v>
      </c>
    </row>
    <row r="86" spans="1:23" s="2" customFormat="1" ht="18.75" x14ac:dyDescent="0.3">
      <c r="A86" s="310"/>
      <c r="B86" s="191"/>
      <c r="C86" s="74"/>
      <c r="D86" s="74"/>
      <c r="E86" s="74"/>
      <c r="F86" s="74"/>
      <c r="G86" s="74"/>
      <c r="H86" s="74"/>
      <c r="I86" s="74"/>
      <c r="J86" s="74"/>
      <c r="K86" s="74"/>
      <c r="L86" s="773" t="s">
        <v>278</v>
      </c>
      <c r="M86" s="774"/>
      <c r="N86" s="435">
        <v>10</v>
      </c>
      <c r="O86" s="436">
        <v>20</v>
      </c>
      <c r="P86" s="436">
        <v>30</v>
      </c>
      <c r="Q86" s="436">
        <v>40</v>
      </c>
      <c r="R86" s="436">
        <v>50</v>
      </c>
      <c r="S86" s="436">
        <v>60</v>
      </c>
      <c r="T86" s="437">
        <v>70</v>
      </c>
      <c r="U86" s="74"/>
      <c r="V86" s="3">
        <v>100000</v>
      </c>
      <c r="W86" s="3">
        <v>500000</v>
      </c>
    </row>
    <row r="87" spans="1:23" s="2" customFormat="1" x14ac:dyDescent="0.25">
      <c r="A87" s="310"/>
      <c r="B87" s="191"/>
      <c r="C87" s="74"/>
      <c r="D87" s="74"/>
      <c r="E87" s="74"/>
      <c r="F87" s="74"/>
      <c r="G87" s="74"/>
      <c r="H87" s="74"/>
      <c r="I87" s="74"/>
      <c r="J87" s="74"/>
      <c r="K87" s="74"/>
      <c r="L87" s="74"/>
      <c r="M87" s="74"/>
      <c r="N87" s="313"/>
      <c r="O87" s="313"/>
      <c r="P87" s="313"/>
      <c r="Q87" s="313"/>
      <c r="R87" s="313"/>
      <c r="S87" s="313"/>
      <c r="T87" s="74"/>
      <c r="U87" s="74"/>
      <c r="V87" s="3"/>
      <c r="W87" s="3"/>
    </row>
    <row r="88" spans="1:23" s="2" customFormat="1" x14ac:dyDescent="0.25">
      <c r="A88" s="310"/>
      <c r="B88" s="191"/>
      <c r="C88" s="74"/>
      <c r="D88" s="74"/>
      <c r="E88" s="74"/>
      <c r="F88" s="74"/>
      <c r="G88" s="74"/>
      <c r="H88" s="74"/>
      <c r="I88" s="74"/>
      <c r="J88" s="74"/>
      <c r="K88" s="74"/>
      <c r="L88" s="313"/>
      <c r="M88" s="313"/>
      <c r="N88" s="313"/>
      <c r="O88" s="313"/>
      <c r="P88" s="313"/>
      <c r="Q88" s="313"/>
      <c r="R88" s="74"/>
      <c r="S88" s="74"/>
      <c r="T88" s="74"/>
      <c r="U88" s="74"/>
    </row>
    <row r="89" spans="1:23" s="2" customFormat="1" x14ac:dyDescent="0.25">
      <c r="A89" s="310"/>
      <c r="B89" s="191"/>
      <c r="C89" s="74"/>
      <c r="D89" s="74"/>
      <c r="E89" s="74"/>
      <c r="F89" s="74"/>
      <c r="G89" s="74"/>
      <c r="H89" s="74"/>
      <c r="I89" s="74"/>
      <c r="J89" s="74"/>
      <c r="K89" s="74"/>
      <c r="L89" s="313"/>
      <c r="M89" s="313"/>
      <c r="N89" s="313"/>
      <c r="O89" s="313"/>
      <c r="P89" s="313"/>
      <c r="Q89" s="313"/>
      <c r="R89" s="74"/>
      <c r="S89" s="74"/>
      <c r="T89" s="74"/>
      <c r="U89" s="74"/>
    </row>
    <row r="90" spans="1:23" s="2" customFormat="1" x14ac:dyDescent="0.25">
      <c r="A90" s="310"/>
      <c r="B90" s="191"/>
      <c r="C90" s="74"/>
      <c r="D90" s="74"/>
      <c r="E90" s="74"/>
      <c r="F90" s="74"/>
      <c r="G90" s="74"/>
      <c r="H90" s="74"/>
      <c r="I90" s="74"/>
      <c r="J90" s="74"/>
      <c r="K90" s="74"/>
      <c r="L90" s="313"/>
      <c r="M90" s="313"/>
      <c r="N90" s="313"/>
      <c r="O90" s="313"/>
      <c r="P90" s="313"/>
      <c r="Q90" s="313"/>
      <c r="R90" s="74"/>
      <c r="S90" s="74"/>
      <c r="T90" s="74"/>
      <c r="U90" s="74"/>
    </row>
    <row r="91" spans="1:23" s="2" customFormat="1" x14ac:dyDescent="0.25">
      <c r="A91" s="310"/>
      <c r="B91" s="191"/>
      <c r="C91" s="74"/>
      <c r="D91" s="74"/>
      <c r="E91" s="74"/>
      <c r="F91" s="74"/>
      <c r="G91" s="74"/>
      <c r="H91" s="74"/>
      <c r="I91" s="74"/>
      <c r="J91" s="74"/>
      <c r="K91" s="74"/>
      <c r="L91" s="313"/>
      <c r="M91" s="313"/>
      <c r="N91" s="313"/>
      <c r="O91" s="313"/>
      <c r="P91" s="313"/>
      <c r="Q91" s="313"/>
      <c r="R91" s="74"/>
      <c r="S91" s="74"/>
      <c r="T91" s="74"/>
      <c r="U91" s="74"/>
    </row>
    <row r="92" spans="1:23" s="2" customFormat="1" x14ac:dyDescent="0.25">
      <c r="A92" s="310"/>
      <c r="B92" s="191"/>
      <c r="C92" s="74"/>
      <c r="D92" s="74"/>
      <c r="E92" s="74"/>
      <c r="F92" s="74"/>
      <c r="G92" s="74"/>
      <c r="H92" s="74"/>
      <c r="I92" s="74"/>
      <c r="J92" s="74"/>
      <c r="K92" s="74"/>
      <c r="L92" s="313"/>
      <c r="M92" s="313"/>
      <c r="N92" s="313"/>
      <c r="O92" s="313"/>
      <c r="P92" s="313"/>
      <c r="Q92" s="313"/>
      <c r="R92" s="74"/>
      <c r="S92" s="74"/>
      <c r="T92" s="74"/>
      <c r="U92" s="74"/>
    </row>
    <row r="93" spans="1:23" s="2" customFormat="1" x14ac:dyDescent="0.25">
      <c r="A93" s="310"/>
      <c r="B93" s="191"/>
      <c r="C93" s="74"/>
      <c r="D93" s="74"/>
      <c r="E93" s="74"/>
      <c r="F93" s="74"/>
      <c r="G93" s="74"/>
      <c r="H93" s="74"/>
      <c r="I93" s="74"/>
      <c r="J93" s="74"/>
      <c r="K93" s="74"/>
      <c r="L93" s="313"/>
      <c r="M93" s="313"/>
      <c r="N93" s="313"/>
      <c r="O93" s="313"/>
      <c r="P93" s="313"/>
      <c r="Q93" s="313"/>
      <c r="R93" s="74"/>
      <c r="S93" s="74"/>
      <c r="T93" s="74"/>
      <c r="U93" s="74"/>
    </row>
    <row r="94" spans="1:23" s="2" customFormat="1" x14ac:dyDescent="0.25">
      <c r="A94" s="310"/>
      <c r="B94" s="191"/>
      <c r="C94" s="74"/>
      <c r="D94" s="74"/>
      <c r="E94" s="74"/>
      <c r="F94" s="74"/>
      <c r="G94" s="74"/>
      <c r="H94" s="74"/>
      <c r="I94" s="74"/>
      <c r="J94" s="74"/>
      <c r="K94" s="74"/>
      <c r="L94" s="313"/>
      <c r="M94" s="313"/>
      <c r="N94" s="313"/>
      <c r="O94" s="313"/>
      <c r="P94" s="313"/>
      <c r="Q94" s="313"/>
      <c r="R94" s="74"/>
      <c r="S94" s="74"/>
      <c r="T94" s="74"/>
      <c r="U94" s="74"/>
    </row>
    <row r="95" spans="1:23" s="2" customFormat="1" x14ac:dyDescent="0.25">
      <c r="A95" s="310"/>
      <c r="B95" s="191"/>
      <c r="C95" s="74"/>
      <c r="D95" s="74"/>
      <c r="E95" s="74"/>
      <c r="F95" s="74"/>
      <c r="G95" s="74"/>
      <c r="H95" s="74"/>
      <c r="I95" s="74"/>
      <c r="J95" s="74"/>
      <c r="K95" s="74"/>
      <c r="L95" s="313"/>
      <c r="M95" s="313"/>
      <c r="N95" s="313"/>
      <c r="O95" s="313"/>
      <c r="P95" s="313"/>
      <c r="Q95" s="313"/>
      <c r="R95" s="74"/>
      <c r="S95" s="74"/>
      <c r="T95" s="74"/>
      <c r="U95" s="74"/>
    </row>
    <row r="96" spans="1:23" s="2" customFormat="1" x14ac:dyDescent="0.25">
      <c r="A96" s="310"/>
      <c r="B96" s="191"/>
      <c r="C96" s="74"/>
      <c r="D96" s="74"/>
      <c r="E96" s="74"/>
      <c r="F96" s="74"/>
      <c r="G96" s="74"/>
      <c r="H96" s="74"/>
      <c r="I96" s="74"/>
      <c r="J96" s="74"/>
      <c r="K96" s="74"/>
      <c r="L96" s="74"/>
      <c r="M96" s="74"/>
      <c r="N96" s="74"/>
      <c r="O96" s="74"/>
      <c r="P96" s="74"/>
      <c r="Q96" s="74"/>
      <c r="R96" s="74"/>
      <c r="S96" s="74"/>
      <c r="T96" s="74"/>
      <c r="U96" s="74"/>
    </row>
    <row r="97" spans="1:21" s="2" customFormat="1" x14ac:dyDescent="0.25">
      <c r="A97" s="310"/>
      <c r="B97" s="191"/>
      <c r="C97" s="74"/>
      <c r="D97" s="74"/>
      <c r="E97" s="74"/>
      <c r="F97" s="74"/>
      <c r="G97" s="74"/>
      <c r="H97" s="74"/>
      <c r="I97" s="74"/>
      <c r="J97" s="74"/>
      <c r="K97" s="74"/>
      <c r="L97" s="74"/>
      <c r="M97" s="74"/>
      <c r="N97" s="74"/>
      <c r="O97" s="74"/>
      <c r="P97" s="74"/>
      <c r="Q97" s="74"/>
      <c r="R97" s="74"/>
      <c r="S97" s="74"/>
      <c r="T97" s="74"/>
      <c r="U97" s="74"/>
    </row>
    <row r="98" spans="1:21" s="2" customFormat="1" x14ac:dyDescent="0.25">
      <c r="A98" s="310"/>
      <c r="B98" s="191"/>
      <c r="C98" s="74"/>
      <c r="D98" s="74"/>
      <c r="E98" s="74"/>
      <c r="F98" s="74"/>
      <c r="G98" s="74"/>
      <c r="H98" s="74"/>
      <c r="I98" s="74"/>
      <c r="J98" s="74"/>
      <c r="K98" s="74"/>
      <c r="L98" s="74"/>
      <c r="M98" s="74"/>
      <c r="N98" s="74"/>
      <c r="O98" s="74"/>
      <c r="P98" s="74"/>
      <c r="Q98" s="74"/>
      <c r="R98" s="74"/>
      <c r="S98" s="74"/>
      <c r="T98" s="74"/>
      <c r="U98" s="74"/>
    </row>
    <row r="99" spans="1:21" s="2" customFormat="1" x14ac:dyDescent="0.25">
      <c r="A99" s="310"/>
      <c r="B99" s="191"/>
      <c r="C99" s="74"/>
      <c r="D99" s="74"/>
      <c r="E99" s="74"/>
      <c r="F99" s="74"/>
      <c r="G99" s="74"/>
      <c r="H99" s="74"/>
      <c r="I99" s="74"/>
      <c r="J99" s="74"/>
      <c r="K99" s="74"/>
      <c r="L99" s="74"/>
      <c r="M99" s="74"/>
      <c r="N99" s="74"/>
      <c r="O99" s="74"/>
      <c r="P99" s="74"/>
      <c r="Q99" s="74"/>
      <c r="R99" s="74"/>
      <c r="S99" s="74"/>
      <c r="T99" s="74"/>
      <c r="U99" s="74"/>
    </row>
    <row r="100" spans="1:21" s="2" customFormat="1" ht="15.75" thickBot="1" x14ac:dyDescent="0.3">
      <c r="A100" s="310"/>
      <c r="B100" s="191"/>
      <c r="C100" s="74"/>
      <c r="D100" s="74"/>
      <c r="E100" s="74"/>
      <c r="F100" s="74"/>
      <c r="G100" s="74"/>
      <c r="H100" s="74"/>
      <c r="I100" s="74"/>
      <c r="J100" s="74"/>
      <c r="K100" s="74"/>
      <c r="L100" s="74"/>
      <c r="M100" s="74"/>
      <c r="N100" s="74"/>
      <c r="O100" s="74"/>
      <c r="P100" s="74"/>
      <c r="Q100" s="74"/>
      <c r="R100" s="497"/>
      <c r="S100" s="497"/>
      <c r="T100" s="497"/>
      <c r="U100" s="497"/>
    </row>
    <row r="101" spans="1:21" s="2" customFormat="1" ht="15.75" thickBot="1" x14ac:dyDescent="0.3">
      <c r="A101" s="310"/>
      <c r="B101" s="193"/>
      <c r="C101" s="194"/>
      <c r="D101" s="194"/>
      <c r="E101" s="194"/>
      <c r="F101" s="194"/>
      <c r="G101" s="194"/>
      <c r="H101" s="194"/>
      <c r="I101" s="194"/>
      <c r="J101" s="194"/>
      <c r="K101" s="194"/>
      <c r="L101" s="194"/>
      <c r="M101" s="194"/>
      <c r="N101" s="194"/>
      <c r="O101" s="194"/>
      <c r="P101" s="194"/>
      <c r="Q101" s="194"/>
      <c r="R101" s="194"/>
      <c r="S101" s="764" t="s">
        <v>408</v>
      </c>
      <c r="T101" s="765"/>
      <c r="U101" s="766"/>
    </row>
    <row r="102" spans="1:21" s="2" customFormat="1" x14ac:dyDescent="0.25"/>
    <row r="103" spans="1:21" s="2" customFormat="1" x14ac:dyDescent="0.25"/>
    <row r="104" spans="1:21" s="2" customFormat="1" x14ac:dyDescent="0.25"/>
    <row r="105" spans="1:21" s="2" customFormat="1" x14ac:dyDescent="0.25"/>
    <row r="106" spans="1:21" s="2" customFormat="1" x14ac:dyDescent="0.25"/>
    <row r="107" spans="1:21" s="2" customFormat="1" x14ac:dyDescent="0.25"/>
    <row r="108" spans="1:21" s="2" customFormat="1" x14ac:dyDescent="0.25"/>
    <row r="109" spans="1:21" s="2" customFormat="1" x14ac:dyDescent="0.25"/>
    <row r="110" spans="1:21" s="2" customFormat="1" x14ac:dyDescent="0.25"/>
    <row r="111" spans="1:21" s="2" customFormat="1" x14ac:dyDescent="0.25"/>
    <row r="112" spans="1:21"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2" customFormat="1" x14ac:dyDescent="0.25"/>
    <row r="129" s="2" customFormat="1" x14ac:dyDescent="0.25"/>
    <row r="130" s="2" customFormat="1" x14ac:dyDescent="0.25"/>
    <row r="131" s="2" customFormat="1" x14ac:dyDescent="0.25"/>
    <row r="132" s="2" customFormat="1" x14ac:dyDescent="0.25"/>
    <row r="133" s="2" customFormat="1" x14ac:dyDescent="0.25"/>
    <row r="134" s="2" customFormat="1" x14ac:dyDescent="0.25"/>
    <row r="135" s="2" customFormat="1" x14ac:dyDescent="0.25"/>
    <row r="136" s="2" customFormat="1" x14ac:dyDescent="0.25"/>
    <row r="137" s="2" customFormat="1" x14ac:dyDescent="0.25"/>
    <row r="138" s="2" customFormat="1" x14ac:dyDescent="0.25"/>
    <row r="139" s="2" customFormat="1" x14ac:dyDescent="0.25"/>
    <row r="140" s="2" customFormat="1" x14ac:dyDescent="0.25"/>
    <row r="141" s="2" customFormat="1" x14ac:dyDescent="0.25"/>
    <row r="142" s="2" customFormat="1" x14ac:dyDescent="0.25"/>
    <row r="143" s="2" customFormat="1" x14ac:dyDescent="0.25"/>
    <row r="144" s="2" customFormat="1" x14ac:dyDescent="0.25"/>
    <row r="145" s="2" customFormat="1" x14ac:dyDescent="0.25"/>
    <row r="146" s="2" customFormat="1" x14ac:dyDescent="0.25"/>
    <row r="147" s="2" customFormat="1" x14ac:dyDescent="0.25"/>
    <row r="148" s="2" customFormat="1" x14ac:dyDescent="0.25"/>
    <row r="149" s="2" customFormat="1" x14ac:dyDescent="0.25"/>
    <row r="150" s="2" customFormat="1" x14ac:dyDescent="0.25"/>
    <row r="151" s="2" customFormat="1" x14ac:dyDescent="0.25"/>
    <row r="152" s="2" customFormat="1" x14ac:dyDescent="0.25"/>
    <row r="153" s="2" customFormat="1" x14ac:dyDescent="0.25"/>
    <row r="154" s="2" customFormat="1" x14ac:dyDescent="0.25"/>
    <row r="155" s="2" customFormat="1" x14ac:dyDescent="0.25"/>
    <row r="156" s="2" customFormat="1" x14ac:dyDescent="0.25"/>
    <row r="157" s="2" customFormat="1" x14ac:dyDescent="0.25"/>
    <row r="158" s="2" customFormat="1" x14ac:dyDescent="0.25"/>
    <row r="159" s="2" customFormat="1" x14ac:dyDescent="0.25"/>
    <row r="160" s="2" customFormat="1" x14ac:dyDescent="0.25"/>
    <row r="161" s="2" customFormat="1" x14ac:dyDescent="0.25"/>
    <row r="162" s="2" customFormat="1" x14ac:dyDescent="0.25"/>
    <row r="163" s="2" customFormat="1" x14ac:dyDescent="0.25"/>
    <row r="164" s="2" customFormat="1" x14ac:dyDescent="0.25"/>
    <row r="165" s="2" customFormat="1" x14ac:dyDescent="0.25"/>
    <row r="166" s="2" customFormat="1" x14ac:dyDescent="0.25"/>
    <row r="167" s="2" customFormat="1" x14ac:dyDescent="0.25"/>
    <row r="168" s="2" customFormat="1" x14ac:dyDescent="0.25"/>
    <row r="169" s="2" customFormat="1" x14ac:dyDescent="0.25"/>
    <row r="170" s="2" customFormat="1" x14ac:dyDescent="0.25"/>
    <row r="171" s="2" customFormat="1" x14ac:dyDescent="0.25"/>
    <row r="172" s="2" customFormat="1" x14ac:dyDescent="0.25"/>
    <row r="173" s="2" customFormat="1" x14ac:dyDescent="0.25"/>
    <row r="174" s="2" customFormat="1" x14ac:dyDescent="0.25"/>
    <row r="175" s="2" customFormat="1" x14ac:dyDescent="0.25"/>
    <row r="176" s="2" customFormat="1" x14ac:dyDescent="0.25"/>
    <row r="177" s="2" customFormat="1" x14ac:dyDescent="0.25"/>
    <row r="178" s="2" customFormat="1" x14ac:dyDescent="0.25"/>
    <row r="179" s="2" customFormat="1" x14ac:dyDescent="0.25"/>
    <row r="180" s="2" customFormat="1" x14ac:dyDescent="0.25"/>
    <row r="181" s="2" customFormat="1" x14ac:dyDescent="0.25"/>
    <row r="182" s="2" customFormat="1" x14ac:dyDescent="0.25"/>
    <row r="183" s="2" customFormat="1" x14ac:dyDescent="0.25"/>
    <row r="184" s="2" customFormat="1" x14ac:dyDescent="0.25"/>
    <row r="185" s="2" customFormat="1" x14ac:dyDescent="0.25"/>
    <row r="186" s="2" customFormat="1" x14ac:dyDescent="0.25"/>
    <row r="187" s="2" customFormat="1" x14ac:dyDescent="0.25"/>
    <row r="188" s="2" customFormat="1" x14ac:dyDescent="0.25"/>
    <row r="189" s="2" customFormat="1" x14ac:dyDescent="0.25"/>
    <row r="190" s="2" customFormat="1" x14ac:dyDescent="0.25"/>
    <row r="191" s="2" customFormat="1" x14ac:dyDescent="0.25"/>
    <row r="192" s="2" customFormat="1" x14ac:dyDescent="0.25"/>
    <row r="193" s="2" customFormat="1" x14ac:dyDescent="0.25"/>
    <row r="194" s="2" customFormat="1" x14ac:dyDescent="0.25"/>
    <row r="195" s="2" customFormat="1" x14ac:dyDescent="0.25"/>
    <row r="196" s="2" customFormat="1" x14ac:dyDescent="0.25"/>
    <row r="197" s="2" customFormat="1" x14ac:dyDescent="0.25"/>
    <row r="198" s="2" customFormat="1" x14ac:dyDescent="0.25"/>
    <row r="199" s="2" customFormat="1" x14ac:dyDescent="0.25"/>
    <row r="200" s="2" customFormat="1" x14ac:dyDescent="0.25"/>
    <row r="201" s="2" customFormat="1" x14ac:dyDescent="0.25"/>
    <row r="202" s="2" customFormat="1" x14ac:dyDescent="0.25"/>
    <row r="203" s="2" customFormat="1" x14ac:dyDescent="0.25"/>
    <row r="204" s="2" customFormat="1" x14ac:dyDescent="0.25"/>
    <row r="205" s="2" customFormat="1" x14ac:dyDescent="0.25"/>
    <row r="206" s="2" customFormat="1" x14ac:dyDescent="0.25"/>
    <row r="207" s="2" customFormat="1" x14ac:dyDescent="0.25"/>
    <row r="208" s="2" customFormat="1" x14ac:dyDescent="0.25"/>
    <row r="209" s="2" customFormat="1" x14ac:dyDescent="0.25"/>
    <row r="210" s="2" customFormat="1" x14ac:dyDescent="0.25"/>
    <row r="211" s="2" customFormat="1" x14ac:dyDescent="0.25"/>
    <row r="212" s="2" customFormat="1" x14ac:dyDescent="0.25"/>
    <row r="213" s="2" customFormat="1" x14ac:dyDescent="0.25"/>
    <row r="214" s="2" customFormat="1" x14ac:dyDescent="0.25"/>
    <row r="215" s="2" customFormat="1" x14ac:dyDescent="0.25"/>
    <row r="216" s="2" customFormat="1" x14ac:dyDescent="0.25"/>
    <row r="217" s="2" customFormat="1" x14ac:dyDescent="0.25"/>
    <row r="218" s="2" customFormat="1" x14ac:dyDescent="0.25"/>
    <row r="219" s="2" customFormat="1" x14ac:dyDescent="0.25"/>
    <row r="220" s="2" customFormat="1" x14ac:dyDescent="0.25"/>
    <row r="221" s="2" customFormat="1" x14ac:dyDescent="0.25"/>
    <row r="222" s="2" customFormat="1" x14ac:dyDescent="0.25"/>
    <row r="223" s="2" customFormat="1" x14ac:dyDescent="0.25"/>
    <row r="224" s="2" customFormat="1" x14ac:dyDescent="0.25"/>
    <row r="225" s="2" customFormat="1" x14ac:dyDescent="0.25"/>
    <row r="226" s="2" customFormat="1" x14ac:dyDescent="0.25"/>
    <row r="227" s="2" customFormat="1" x14ac:dyDescent="0.25"/>
    <row r="228" s="2" customFormat="1" x14ac:dyDescent="0.25"/>
    <row r="229" s="2" customFormat="1" x14ac:dyDescent="0.25"/>
    <row r="230" s="2" customFormat="1" x14ac:dyDescent="0.25"/>
    <row r="231" s="2" customFormat="1" x14ac:dyDescent="0.25"/>
    <row r="232" s="2" customFormat="1" x14ac:dyDescent="0.25"/>
    <row r="233" s="2" customFormat="1" x14ac:dyDescent="0.25"/>
    <row r="234" s="2" customFormat="1" x14ac:dyDescent="0.25"/>
    <row r="235" s="2" customFormat="1" x14ac:dyDescent="0.25"/>
    <row r="236" s="2" customFormat="1" x14ac:dyDescent="0.25"/>
    <row r="237" s="2" customFormat="1" x14ac:dyDescent="0.25"/>
    <row r="238" s="2" customFormat="1" x14ac:dyDescent="0.25"/>
    <row r="239" s="2" customFormat="1" x14ac:dyDescent="0.25"/>
    <row r="240" s="2" customFormat="1" x14ac:dyDescent="0.25"/>
    <row r="241" s="2" customFormat="1" x14ac:dyDescent="0.25"/>
    <row r="242" s="2" customFormat="1" x14ac:dyDescent="0.25"/>
    <row r="243" s="2" customFormat="1" x14ac:dyDescent="0.25"/>
    <row r="244" s="2" customFormat="1" x14ac:dyDescent="0.25"/>
    <row r="245" s="2" customFormat="1" x14ac:dyDescent="0.25"/>
    <row r="246" s="2" customFormat="1" x14ac:dyDescent="0.25"/>
    <row r="247" s="2" customFormat="1" x14ac:dyDescent="0.25"/>
    <row r="248" s="2" customFormat="1" x14ac:dyDescent="0.25"/>
    <row r="249" s="2" customFormat="1" x14ac:dyDescent="0.25"/>
    <row r="250" s="2" customFormat="1" x14ac:dyDescent="0.25"/>
    <row r="251" s="2" customFormat="1" x14ac:dyDescent="0.25"/>
    <row r="252" s="2" customFormat="1" x14ac:dyDescent="0.25"/>
    <row r="253" s="2" customFormat="1" x14ac:dyDescent="0.25"/>
    <row r="254" s="2" customFormat="1" x14ac:dyDescent="0.25"/>
    <row r="255" s="2" customFormat="1" x14ac:dyDescent="0.25"/>
    <row r="256" s="2" customFormat="1" x14ac:dyDescent="0.25"/>
    <row r="257" s="2" customFormat="1" x14ac:dyDescent="0.25"/>
    <row r="258" s="2" customFormat="1" x14ac:dyDescent="0.25"/>
    <row r="259" s="2" customFormat="1" x14ac:dyDescent="0.25"/>
    <row r="260" s="2" customFormat="1" x14ac:dyDescent="0.25"/>
    <row r="261" s="2" customFormat="1" x14ac:dyDescent="0.25"/>
    <row r="262" s="2" customFormat="1" x14ac:dyDescent="0.25"/>
    <row r="263" s="2" customFormat="1" x14ac:dyDescent="0.25"/>
    <row r="264" s="2" customFormat="1" x14ac:dyDescent="0.25"/>
    <row r="265" s="2" customFormat="1" x14ac:dyDescent="0.25"/>
    <row r="266" s="2" customFormat="1" x14ac:dyDescent="0.25"/>
    <row r="267" s="2" customFormat="1" x14ac:dyDescent="0.25"/>
    <row r="268" s="2" customFormat="1" x14ac:dyDescent="0.25"/>
    <row r="269" s="2" customFormat="1" x14ac:dyDescent="0.25"/>
    <row r="270" s="2" customFormat="1" x14ac:dyDescent="0.25"/>
    <row r="271" s="2" customFormat="1" x14ac:dyDescent="0.25"/>
    <row r="272" s="2" customFormat="1" x14ac:dyDescent="0.25"/>
    <row r="273" s="2" customFormat="1" x14ac:dyDescent="0.25"/>
    <row r="274" s="2" customFormat="1" x14ac:dyDescent="0.25"/>
    <row r="275" s="2" customFormat="1" x14ac:dyDescent="0.25"/>
    <row r="276" s="2" customFormat="1" x14ac:dyDescent="0.25"/>
    <row r="277" s="2" customFormat="1" x14ac:dyDescent="0.25"/>
    <row r="278" s="2" customFormat="1" x14ac:dyDescent="0.25"/>
    <row r="279" s="2" customFormat="1" x14ac:dyDescent="0.25"/>
    <row r="280" s="2" customFormat="1" x14ac:dyDescent="0.25"/>
    <row r="281" s="2" customFormat="1" x14ac:dyDescent="0.25"/>
    <row r="282" s="2" customFormat="1" x14ac:dyDescent="0.25"/>
    <row r="283" s="2" customFormat="1" x14ac:dyDescent="0.25"/>
    <row r="284" s="2" customFormat="1" x14ac:dyDescent="0.25"/>
    <row r="285" s="2" customFormat="1" x14ac:dyDescent="0.25"/>
    <row r="286" s="2" customFormat="1" x14ac:dyDescent="0.25"/>
    <row r="287" s="2" customFormat="1" x14ac:dyDescent="0.25"/>
    <row r="288" s="2" customFormat="1" x14ac:dyDescent="0.25"/>
    <row r="289" s="2" customFormat="1" x14ac:dyDescent="0.25"/>
    <row r="290" s="2" customFormat="1" x14ac:dyDescent="0.25"/>
    <row r="291" s="2" customFormat="1" x14ac:dyDescent="0.25"/>
    <row r="292" s="2" customFormat="1" x14ac:dyDescent="0.25"/>
    <row r="293" s="2" customFormat="1" x14ac:dyDescent="0.25"/>
    <row r="294" s="2" customFormat="1" x14ac:dyDescent="0.25"/>
    <row r="295" s="2" customFormat="1" x14ac:dyDescent="0.25"/>
    <row r="296" s="2" customFormat="1" x14ac:dyDescent="0.25"/>
    <row r="297" s="2" customFormat="1" x14ac:dyDescent="0.25"/>
    <row r="298" s="2" customFormat="1" x14ac:dyDescent="0.25"/>
    <row r="299" s="2" customFormat="1" x14ac:dyDescent="0.25"/>
    <row r="300" s="2" customFormat="1" x14ac:dyDescent="0.25"/>
    <row r="301" s="2" customFormat="1" x14ac:dyDescent="0.25"/>
    <row r="302" s="2" customFormat="1" x14ac:dyDescent="0.25"/>
    <row r="303" s="2" customFormat="1" x14ac:dyDescent="0.25"/>
    <row r="304" s="2" customFormat="1" x14ac:dyDescent="0.25"/>
    <row r="305" s="2" customFormat="1" x14ac:dyDescent="0.25"/>
    <row r="306" s="2" customFormat="1" x14ac:dyDescent="0.25"/>
    <row r="307" s="2" customFormat="1" x14ac:dyDescent="0.25"/>
    <row r="308" s="2" customFormat="1" x14ac:dyDescent="0.25"/>
    <row r="309" s="2" customFormat="1" x14ac:dyDescent="0.25"/>
    <row r="310" s="2" customFormat="1" x14ac:dyDescent="0.25"/>
    <row r="311" s="2" customFormat="1" x14ac:dyDescent="0.25"/>
    <row r="312" s="2" customFormat="1" x14ac:dyDescent="0.25"/>
    <row r="313" s="2" customFormat="1" x14ac:dyDescent="0.25"/>
    <row r="314" s="2" customFormat="1" x14ac:dyDescent="0.25"/>
    <row r="315" s="2" customFormat="1" x14ac:dyDescent="0.25"/>
    <row r="316" s="2" customFormat="1" x14ac:dyDescent="0.25"/>
    <row r="317" s="2" customFormat="1" x14ac:dyDescent="0.25"/>
    <row r="318" s="2" customFormat="1" x14ac:dyDescent="0.25"/>
    <row r="319" s="2" customFormat="1" x14ac:dyDescent="0.25"/>
    <row r="320" s="2" customFormat="1" x14ac:dyDescent="0.25"/>
    <row r="321" s="2" customFormat="1" x14ac:dyDescent="0.25"/>
    <row r="322" s="2" customFormat="1" x14ac:dyDescent="0.25"/>
    <row r="323" s="2" customFormat="1" x14ac:dyDescent="0.25"/>
    <row r="324" s="2" customFormat="1" x14ac:dyDescent="0.25"/>
    <row r="325" s="2" customFormat="1" x14ac:dyDescent="0.25"/>
    <row r="326" s="2" customFormat="1" x14ac:dyDescent="0.25"/>
    <row r="327" s="2" customFormat="1" x14ac:dyDescent="0.25"/>
    <row r="328" s="2" customFormat="1" x14ac:dyDescent="0.25"/>
    <row r="329" s="2" customFormat="1" x14ac:dyDescent="0.25"/>
    <row r="330" s="2" customFormat="1" x14ac:dyDescent="0.25"/>
    <row r="331" s="2" customFormat="1" x14ac:dyDescent="0.25"/>
    <row r="332" s="2" customFormat="1" x14ac:dyDescent="0.25"/>
    <row r="333" s="2" customFormat="1" x14ac:dyDescent="0.25"/>
    <row r="334" s="2" customFormat="1" x14ac:dyDescent="0.25"/>
    <row r="335" s="2" customFormat="1" x14ac:dyDescent="0.25"/>
    <row r="336" s="2" customFormat="1" x14ac:dyDescent="0.25"/>
    <row r="337" s="2" customFormat="1" x14ac:dyDescent="0.25"/>
    <row r="338" s="2" customFormat="1" x14ac:dyDescent="0.25"/>
    <row r="339" s="2" customFormat="1" x14ac:dyDescent="0.25"/>
    <row r="340" s="2" customFormat="1" x14ac:dyDescent="0.25"/>
    <row r="341" s="2" customFormat="1" x14ac:dyDescent="0.25"/>
    <row r="342" s="2" customFormat="1" x14ac:dyDescent="0.25"/>
    <row r="343" s="2" customFormat="1" x14ac:dyDescent="0.25"/>
    <row r="344" s="2" customFormat="1" x14ac:dyDescent="0.25"/>
    <row r="345" s="2" customFormat="1" x14ac:dyDescent="0.25"/>
    <row r="346" s="2" customFormat="1" x14ac:dyDescent="0.25"/>
    <row r="347" s="2" customFormat="1" x14ac:dyDescent="0.25"/>
    <row r="348" s="2" customFormat="1" x14ac:dyDescent="0.25"/>
    <row r="349" s="2" customFormat="1" x14ac:dyDescent="0.25"/>
    <row r="350" s="2" customFormat="1" x14ac:dyDescent="0.25"/>
    <row r="351" s="2" customFormat="1" x14ac:dyDescent="0.25"/>
    <row r="352" s="2" customFormat="1" x14ac:dyDescent="0.25"/>
    <row r="353" s="2" customFormat="1" x14ac:dyDescent="0.25"/>
    <row r="354" s="2" customFormat="1" x14ac:dyDescent="0.25"/>
    <row r="355" s="2" customFormat="1" x14ac:dyDescent="0.25"/>
    <row r="356" s="2" customFormat="1" x14ac:dyDescent="0.25"/>
    <row r="357" s="2" customFormat="1" x14ac:dyDescent="0.25"/>
    <row r="358" s="2" customFormat="1" x14ac:dyDescent="0.25"/>
    <row r="359" s="2" customFormat="1" x14ac:dyDescent="0.25"/>
    <row r="360" s="2" customFormat="1" x14ac:dyDescent="0.25"/>
    <row r="361" s="2" customFormat="1" x14ac:dyDescent="0.25"/>
    <row r="362" s="2" customFormat="1" x14ac:dyDescent="0.25"/>
    <row r="363" s="2" customFormat="1" x14ac:dyDescent="0.25"/>
    <row r="364" s="2" customFormat="1" x14ac:dyDescent="0.25"/>
    <row r="365" s="2" customFormat="1" x14ac:dyDescent="0.25"/>
    <row r="366" s="2" customFormat="1" x14ac:dyDescent="0.25"/>
    <row r="367" s="2" customFormat="1" x14ac:dyDescent="0.25"/>
    <row r="368" s="2" customFormat="1" x14ac:dyDescent="0.25"/>
    <row r="369" s="2" customFormat="1" x14ac:dyDescent="0.25"/>
    <row r="370" s="2" customFormat="1" x14ac:dyDescent="0.25"/>
    <row r="371" s="2" customFormat="1" x14ac:dyDescent="0.25"/>
    <row r="372" s="2" customFormat="1" x14ac:dyDescent="0.25"/>
    <row r="373" s="2" customFormat="1" x14ac:dyDescent="0.25"/>
    <row r="374" s="2" customFormat="1" x14ac:dyDescent="0.25"/>
    <row r="375" s="2" customFormat="1" x14ac:dyDescent="0.25"/>
    <row r="376" s="2" customFormat="1" x14ac:dyDescent="0.25"/>
    <row r="377" s="2" customFormat="1" x14ac:dyDescent="0.25"/>
    <row r="378" s="2" customFormat="1" x14ac:dyDescent="0.25"/>
    <row r="379" s="2" customFormat="1" x14ac:dyDescent="0.25"/>
    <row r="380" s="2" customFormat="1" x14ac:dyDescent="0.25"/>
    <row r="381" s="2" customFormat="1" x14ac:dyDescent="0.25"/>
    <row r="382" s="2" customFormat="1" x14ac:dyDescent="0.25"/>
    <row r="383" s="2" customFormat="1" x14ac:dyDescent="0.25"/>
    <row r="384" s="2" customFormat="1" x14ac:dyDescent="0.25"/>
    <row r="385" s="2" customFormat="1" x14ac:dyDescent="0.25"/>
    <row r="386" s="2" customFormat="1" x14ac:dyDescent="0.25"/>
    <row r="387" s="2" customFormat="1" x14ac:dyDescent="0.25"/>
    <row r="388" s="2" customFormat="1" x14ac:dyDescent="0.25"/>
    <row r="389" s="2" customFormat="1" x14ac:dyDescent="0.25"/>
    <row r="390" s="2" customFormat="1" x14ac:dyDescent="0.25"/>
    <row r="391" s="2" customFormat="1" x14ac:dyDescent="0.25"/>
    <row r="392" s="2" customFormat="1" x14ac:dyDescent="0.25"/>
    <row r="393" s="2" customFormat="1" x14ac:dyDescent="0.25"/>
    <row r="394" s="2" customFormat="1" x14ac:dyDescent="0.25"/>
    <row r="395" s="2" customFormat="1" x14ac:dyDescent="0.25"/>
    <row r="396" s="2" customFormat="1" x14ac:dyDescent="0.25"/>
    <row r="397" s="2" customFormat="1" x14ac:dyDescent="0.25"/>
    <row r="398" s="2" customFormat="1" x14ac:dyDescent="0.25"/>
    <row r="399" s="2" customFormat="1" x14ac:dyDescent="0.25"/>
    <row r="400" s="2" customFormat="1" x14ac:dyDescent="0.25"/>
    <row r="401" s="2" customFormat="1" x14ac:dyDescent="0.25"/>
    <row r="402" s="2" customFormat="1" x14ac:dyDescent="0.25"/>
    <row r="403" s="2" customFormat="1" x14ac:dyDescent="0.25"/>
    <row r="404" s="2" customFormat="1" x14ac:dyDescent="0.25"/>
    <row r="405" s="2" customFormat="1" x14ac:dyDescent="0.25"/>
    <row r="406" s="2" customFormat="1" x14ac:dyDescent="0.25"/>
    <row r="407" s="2" customFormat="1" x14ac:dyDescent="0.25"/>
    <row r="408" s="2" customFormat="1" x14ac:dyDescent="0.25"/>
    <row r="409" s="2" customFormat="1" x14ac:dyDescent="0.25"/>
    <row r="410" s="2" customFormat="1" x14ac:dyDescent="0.25"/>
    <row r="411" s="2" customFormat="1" x14ac:dyDescent="0.25"/>
    <row r="412" s="2" customFormat="1" x14ac:dyDescent="0.25"/>
    <row r="413" s="2" customFormat="1" x14ac:dyDescent="0.25"/>
    <row r="414" s="2" customFormat="1" x14ac:dyDescent="0.25"/>
    <row r="415" s="2" customFormat="1" x14ac:dyDescent="0.25"/>
    <row r="416" s="2" customFormat="1" x14ac:dyDescent="0.25"/>
    <row r="417" s="2" customFormat="1" x14ac:dyDescent="0.25"/>
    <row r="418" s="2" customFormat="1" x14ac:dyDescent="0.25"/>
    <row r="419" s="2" customFormat="1" x14ac:dyDescent="0.25"/>
    <row r="420" s="2" customFormat="1" x14ac:dyDescent="0.25"/>
    <row r="421" s="2" customFormat="1" x14ac:dyDescent="0.25"/>
    <row r="422" s="2" customFormat="1" x14ac:dyDescent="0.25"/>
    <row r="423" s="2" customFormat="1" x14ac:dyDescent="0.25"/>
    <row r="424" s="2" customFormat="1" x14ac:dyDescent="0.25"/>
    <row r="425" s="2" customFormat="1" x14ac:dyDescent="0.25"/>
    <row r="426" s="2" customFormat="1" x14ac:dyDescent="0.25"/>
    <row r="427" s="2" customFormat="1" x14ac:dyDescent="0.25"/>
    <row r="428" s="2" customFormat="1" x14ac:dyDescent="0.25"/>
    <row r="429" s="2" customFormat="1" x14ac:dyDescent="0.25"/>
    <row r="430" s="2" customFormat="1" x14ac:dyDescent="0.25"/>
    <row r="431" s="2" customFormat="1" x14ac:dyDescent="0.25"/>
    <row r="432" s="2" customFormat="1" x14ac:dyDescent="0.25"/>
    <row r="433" s="2" customFormat="1" x14ac:dyDescent="0.25"/>
    <row r="434" s="2" customFormat="1" x14ac:dyDescent="0.25"/>
    <row r="435" s="2" customFormat="1" x14ac:dyDescent="0.25"/>
    <row r="436" s="2" customFormat="1" x14ac:dyDescent="0.25"/>
    <row r="437" s="2" customFormat="1" x14ac:dyDescent="0.25"/>
    <row r="438" s="2" customFormat="1" x14ac:dyDescent="0.25"/>
    <row r="439" s="2" customFormat="1" x14ac:dyDescent="0.25"/>
    <row r="440" s="2" customFormat="1" x14ac:dyDescent="0.25"/>
    <row r="441" s="2" customFormat="1" x14ac:dyDescent="0.25"/>
    <row r="442" s="2" customFormat="1" x14ac:dyDescent="0.25"/>
    <row r="443" s="2" customFormat="1" x14ac:dyDescent="0.25"/>
    <row r="444" s="2" customFormat="1" x14ac:dyDescent="0.25"/>
    <row r="445" s="2" customFormat="1" x14ac:dyDescent="0.25"/>
    <row r="446" s="2" customFormat="1" x14ac:dyDescent="0.25"/>
    <row r="447" s="2" customFormat="1" x14ac:dyDescent="0.25"/>
    <row r="448" s="2" customFormat="1" x14ac:dyDescent="0.25"/>
    <row r="449" s="2" customFormat="1" x14ac:dyDescent="0.25"/>
    <row r="450" s="2" customFormat="1" x14ac:dyDescent="0.25"/>
    <row r="451" s="2" customFormat="1" x14ac:dyDescent="0.25"/>
    <row r="452" s="2" customFormat="1" x14ac:dyDescent="0.25"/>
    <row r="453" s="2" customFormat="1" x14ac:dyDescent="0.25"/>
    <row r="454" s="2" customFormat="1" x14ac:dyDescent="0.25"/>
    <row r="455" s="2" customFormat="1" x14ac:dyDescent="0.25"/>
    <row r="456" s="2" customFormat="1" x14ac:dyDescent="0.25"/>
    <row r="457" s="2" customFormat="1" x14ac:dyDescent="0.25"/>
    <row r="458" s="2" customFormat="1" x14ac:dyDescent="0.25"/>
    <row r="459" s="2" customFormat="1" x14ac:dyDescent="0.25"/>
    <row r="460" s="2" customFormat="1" x14ac:dyDescent="0.25"/>
    <row r="461" s="2" customFormat="1" x14ac:dyDescent="0.25"/>
    <row r="462" s="2" customFormat="1" x14ac:dyDescent="0.25"/>
    <row r="463" s="2" customFormat="1" x14ac:dyDescent="0.25"/>
    <row r="464" s="2" customFormat="1" x14ac:dyDescent="0.25"/>
    <row r="465" s="2" customFormat="1" x14ac:dyDescent="0.25"/>
    <row r="466" s="2" customFormat="1" x14ac:dyDescent="0.25"/>
    <row r="467" s="2" customFormat="1" x14ac:dyDescent="0.25"/>
    <row r="468" s="2" customFormat="1" x14ac:dyDescent="0.25"/>
    <row r="469" s="2" customFormat="1" x14ac:dyDescent="0.25"/>
    <row r="470" s="2" customFormat="1" x14ac:dyDescent="0.25"/>
    <row r="471" s="2" customFormat="1" x14ac:dyDescent="0.25"/>
    <row r="472" s="2" customFormat="1" x14ac:dyDescent="0.25"/>
    <row r="473" s="2" customFormat="1" x14ac:dyDescent="0.25"/>
    <row r="474" s="2" customFormat="1" x14ac:dyDescent="0.25"/>
    <row r="475" s="2" customFormat="1" x14ac:dyDescent="0.25"/>
    <row r="476" s="2" customFormat="1" x14ac:dyDescent="0.25"/>
    <row r="477" s="2" customFormat="1" x14ac:dyDescent="0.25"/>
    <row r="478" s="2" customFormat="1" x14ac:dyDescent="0.25"/>
    <row r="479" s="2" customFormat="1" x14ac:dyDescent="0.25"/>
    <row r="480" s="2" customFormat="1" x14ac:dyDescent="0.25"/>
    <row r="481" s="2" customFormat="1" x14ac:dyDescent="0.25"/>
    <row r="482" s="2" customFormat="1" x14ac:dyDescent="0.25"/>
    <row r="483" s="2" customFormat="1" x14ac:dyDescent="0.25"/>
    <row r="484" s="2" customFormat="1" x14ac:dyDescent="0.25"/>
    <row r="485" s="2" customFormat="1" x14ac:dyDescent="0.25"/>
    <row r="486" s="2" customFormat="1" x14ac:dyDescent="0.25"/>
    <row r="487" s="2" customFormat="1" x14ac:dyDescent="0.25"/>
    <row r="488" s="2" customFormat="1" x14ac:dyDescent="0.25"/>
    <row r="489" s="2" customFormat="1" x14ac:dyDescent="0.25"/>
    <row r="490" s="2" customFormat="1" x14ac:dyDescent="0.25"/>
    <row r="491" s="2" customFormat="1" x14ac:dyDescent="0.25"/>
    <row r="492" s="2" customFormat="1" x14ac:dyDescent="0.25"/>
    <row r="493" s="2" customFormat="1" x14ac:dyDescent="0.25"/>
    <row r="494" s="2" customFormat="1" x14ac:dyDescent="0.25"/>
    <row r="495" s="2" customFormat="1" x14ac:dyDescent="0.25"/>
    <row r="496" s="2" customFormat="1" x14ac:dyDescent="0.25"/>
    <row r="497" s="2" customFormat="1" x14ac:dyDescent="0.25"/>
    <row r="498" s="2" customFormat="1" x14ac:dyDescent="0.25"/>
    <row r="499" s="2" customFormat="1" x14ac:dyDescent="0.25"/>
    <row r="500" s="2" customFormat="1" x14ac:dyDescent="0.25"/>
    <row r="501" s="2" customFormat="1" x14ac:dyDescent="0.25"/>
    <row r="502" s="2" customFormat="1" x14ac:dyDescent="0.25"/>
    <row r="503" s="2" customFormat="1" x14ac:dyDescent="0.25"/>
    <row r="504" s="2" customFormat="1" x14ac:dyDescent="0.25"/>
    <row r="505" s="2" customFormat="1" x14ac:dyDescent="0.25"/>
    <row r="506" s="2" customFormat="1" x14ac:dyDescent="0.25"/>
    <row r="507" s="2" customFormat="1" x14ac:dyDescent="0.25"/>
    <row r="508" s="2" customFormat="1" x14ac:dyDescent="0.25"/>
    <row r="509" s="2" customFormat="1" x14ac:dyDescent="0.25"/>
    <row r="510" s="2" customFormat="1" x14ac:dyDescent="0.25"/>
    <row r="511" s="2" customFormat="1" x14ac:dyDescent="0.25"/>
    <row r="512" s="2" customFormat="1" x14ac:dyDescent="0.25"/>
    <row r="513" s="2" customFormat="1" x14ac:dyDescent="0.25"/>
    <row r="514" s="2" customFormat="1" x14ac:dyDescent="0.25"/>
    <row r="515" s="2" customFormat="1" x14ac:dyDescent="0.25"/>
    <row r="516" s="2" customFormat="1" x14ac:dyDescent="0.25"/>
    <row r="517" s="2" customFormat="1" x14ac:dyDescent="0.25"/>
    <row r="518" s="2" customFormat="1" x14ac:dyDescent="0.25"/>
    <row r="519" s="2" customFormat="1" x14ac:dyDescent="0.25"/>
    <row r="520" s="2" customFormat="1" x14ac:dyDescent="0.25"/>
    <row r="521" s="2" customFormat="1" x14ac:dyDescent="0.25"/>
    <row r="522" s="2" customFormat="1" x14ac:dyDescent="0.25"/>
    <row r="523" s="2" customFormat="1" x14ac:dyDescent="0.25"/>
    <row r="524" s="2" customFormat="1" x14ac:dyDescent="0.25"/>
    <row r="525" s="2" customFormat="1" x14ac:dyDescent="0.25"/>
    <row r="526" s="2" customFormat="1" x14ac:dyDescent="0.25"/>
    <row r="527" s="2" customFormat="1" x14ac:dyDescent="0.25"/>
    <row r="528" s="2" customFormat="1" x14ac:dyDescent="0.25"/>
    <row r="529" s="2" customFormat="1" x14ac:dyDescent="0.25"/>
    <row r="530" s="2" customFormat="1" x14ac:dyDescent="0.25"/>
    <row r="531" s="2" customFormat="1" x14ac:dyDescent="0.25"/>
    <row r="532" s="2" customFormat="1" x14ac:dyDescent="0.25"/>
    <row r="533" s="2" customFormat="1" x14ac:dyDescent="0.25"/>
    <row r="534" s="2" customFormat="1" x14ac:dyDescent="0.25"/>
    <row r="535" s="2" customFormat="1" x14ac:dyDescent="0.25"/>
    <row r="536" s="2" customFormat="1" x14ac:dyDescent="0.25"/>
    <row r="537" s="2" customFormat="1" x14ac:dyDescent="0.25"/>
    <row r="538" s="2" customFormat="1" x14ac:dyDescent="0.25"/>
    <row r="539" s="2" customFormat="1" x14ac:dyDescent="0.25"/>
    <row r="540" s="2" customFormat="1" x14ac:dyDescent="0.25"/>
    <row r="541" s="2" customFormat="1" x14ac:dyDescent="0.25"/>
    <row r="542" s="2" customFormat="1" x14ac:dyDescent="0.25"/>
    <row r="543" s="2" customFormat="1" x14ac:dyDescent="0.25"/>
    <row r="544" s="2" customFormat="1" x14ac:dyDescent="0.25"/>
    <row r="545" s="2" customFormat="1" x14ac:dyDescent="0.25"/>
    <row r="546" s="2" customFormat="1" x14ac:dyDescent="0.25"/>
    <row r="547" s="2" customFormat="1" x14ac:dyDescent="0.25"/>
    <row r="548" s="2" customFormat="1" x14ac:dyDescent="0.25"/>
    <row r="549" s="2" customFormat="1" x14ac:dyDescent="0.25"/>
    <row r="550" s="2" customFormat="1" x14ac:dyDescent="0.25"/>
    <row r="551" s="2" customFormat="1" x14ac:dyDescent="0.25"/>
    <row r="552" s="2" customFormat="1" x14ac:dyDescent="0.25"/>
    <row r="553" s="2" customFormat="1" x14ac:dyDescent="0.25"/>
    <row r="554" s="2" customFormat="1" x14ac:dyDescent="0.25"/>
    <row r="555" s="2" customFormat="1" x14ac:dyDescent="0.25"/>
    <row r="556" s="2" customFormat="1" x14ac:dyDescent="0.25"/>
    <row r="557" s="2" customFormat="1" x14ac:dyDescent="0.25"/>
    <row r="558" s="2" customFormat="1" x14ac:dyDescent="0.25"/>
    <row r="559" s="2" customFormat="1" x14ac:dyDescent="0.25"/>
    <row r="560" s="2" customFormat="1" x14ac:dyDescent="0.25"/>
    <row r="561" spans="12:19" s="2" customFormat="1" x14ac:dyDescent="0.25"/>
    <row r="562" spans="12:19" s="2" customFormat="1" x14ac:dyDescent="0.25"/>
    <row r="563" spans="12:19" s="2" customFormat="1" x14ac:dyDescent="0.25"/>
    <row r="564" spans="12:19" s="2" customFormat="1" x14ac:dyDescent="0.25"/>
    <row r="565" spans="12:19" x14ac:dyDescent="0.25">
      <c r="L565" s="2"/>
      <c r="M565" s="2"/>
      <c r="N565" s="2"/>
      <c r="O565" s="2"/>
      <c r="P565" s="2"/>
      <c r="Q565" s="2"/>
      <c r="R565" s="2"/>
      <c r="S565" s="2"/>
    </row>
    <row r="566" spans="12:19" x14ac:dyDescent="0.25">
      <c r="L566" s="2"/>
      <c r="M566" s="2"/>
      <c r="N566" s="2"/>
      <c r="O566" s="2"/>
      <c r="P566" s="2"/>
      <c r="Q566" s="2"/>
      <c r="R566" s="2"/>
      <c r="S566" s="2"/>
    </row>
    <row r="567" spans="12:19" x14ac:dyDescent="0.25">
      <c r="L567" s="2"/>
      <c r="M567" s="2"/>
      <c r="N567" s="2"/>
      <c r="O567" s="2"/>
      <c r="P567" s="2"/>
      <c r="Q567" s="2"/>
      <c r="R567" s="2"/>
      <c r="S567" s="2"/>
    </row>
    <row r="568" spans="12:19" x14ac:dyDescent="0.25">
      <c r="L568" s="2"/>
      <c r="M568" s="2"/>
      <c r="N568" s="2"/>
      <c r="O568" s="2"/>
      <c r="P568" s="2"/>
      <c r="Q568" s="2"/>
      <c r="R568" s="2"/>
      <c r="S568" s="2"/>
    </row>
    <row r="569" spans="12:19" x14ac:dyDescent="0.25">
      <c r="L569" s="2"/>
      <c r="M569" s="2"/>
      <c r="N569" s="2"/>
      <c r="O569" s="2"/>
      <c r="P569" s="2"/>
      <c r="Q569" s="2"/>
      <c r="R569" s="2"/>
      <c r="S569" s="2"/>
    </row>
    <row r="570" spans="12:19" x14ac:dyDescent="0.25">
      <c r="L570" s="2"/>
      <c r="M570" s="2"/>
      <c r="N570" s="2"/>
      <c r="O570" s="2"/>
      <c r="P570" s="2"/>
      <c r="Q570" s="2"/>
      <c r="R570" s="2"/>
      <c r="S570" s="2"/>
    </row>
    <row r="571" spans="12:19" x14ac:dyDescent="0.25">
      <c r="L571" s="2"/>
      <c r="M571" s="2"/>
      <c r="N571" s="2"/>
      <c r="O571" s="2"/>
      <c r="P571" s="2"/>
      <c r="Q571" s="2"/>
      <c r="R571" s="2"/>
      <c r="S571" s="2"/>
    </row>
  </sheetData>
  <mergeCells count="10">
    <mergeCell ref="S101:U101"/>
    <mergeCell ref="B2:U2"/>
    <mergeCell ref="B3:U3"/>
    <mergeCell ref="L85:M85"/>
    <mergeCell ref="L86:M86"/>
    <mergeCell ref="B4:U4"/>
    <mergeCell ref="B47:U47"/>
    <mergeCell ref="B71:U71"/>
    <mergeCell ref="L83:M83"/>
    <mergeCell ref="L84:M8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W29"/>
  <sheetViews>
    <sheetView zoomScale="80" zoomScaleNormal="80" workbookViewId="0">
      <pane ySplit="2" topLeftCell="A3" activePane="bottomLeft" state="frozen"/>
      <selection pane="bottomLeft" activeCell="C11" sqref="C11"/>
    </sheetView>
  </sheetViews>
  <sheetFormatPr defaultColWidth="9.140625" defaultRowHeight="15" x14ac:dyDescent="0.25"/>
  <cols>
    <col min="1" max="1" width="6.7109375" style="414" customWidth="1"/>
    <col min="2" max="2" width="26.85546875" style="454" customWidth="1"/>
    <col min="3" max="3" width="30.85546875" style="454" bestFit="1" customWidth="1"/>
    <col min="4" max="4" width="26.28515625" style="454" customWidth="1"/>
    <col min="5" max="6" width="22.28515625" style="455" customWidth="1"/>
    <col min="7" max="7" width="20.140625" style="456" bestFit="1" customWidth="1"/>
    <col min="8" max="8" width="25.42578125" style="457" bestFit="1" customWidth="1"/>
    <col min="9" max="9" width="35.140625" style="458" bestFit="1" customWidth="1"/>
    <col min="10" max="10" width="24.140625" style="458" bestFit="1" customWidth="1"/>
    <col min="11" max="11" width="32.85546875" style="171" bestFit="1" customWidth="1"/>
    <col min="12" max="12" width="18.28515625" style="171" customWidth="1"/>
    <col min="13" max="13" width="12.7109375" style="171" customWidth="1"/>
    <col min="14" max="14" width="10.85546875" style="171" bestFit="1" customWidth="1"/>
    <col min="15" max="16" width="9.140625" style="171"/>
    <col min="17" max="17" width="10.85546875" style="171" bestFit="1" customWidth="1"/>
    <col min="18" max="16384" width="9.140625" style="171"/>
  </cols>
  <sheetData>
    <row r="1" spans="1:23" ht="50.25" customHeight="1" thickBot="1" x14ac:dyDescent="0.3">
      <c r="A1" s="147"/>
      <c r="B1" s="779" t="s">
        <v>409</v>
      </c>
      <c r="C1" s="779"/>
      <c r="D1" s="779"/>
      <c r="E1" s="779"/>
      <c r="F1" s="779"/>
      <c r="G1" s="779"/>
      <c r="H1" s="779"/>
      <c r="I1" s="779"/>
      <c r="J1" s="784" t="s">
        <v>119</v>
      </c>
      <c r="K1" s="784"/>
      <c r="L1" s="785"/>
      <c r="M1" s="780" t="s">
        <v>117</v>
      </c>
      <c r="N1" s="781"/>
      <c r="O1" s="781"/>
      <c r="P1" s="781"/>
      <c r="Q1" s="781"/>
      <c r="R1" s="781"/>
      <c r="S1" s="781"/>
      <c r="T1" s="781"/>
      <c r="U1" s="781"/>
      <c r="V1" s="781"/>
      <c r="W1" s="781"/>
    </row>
    <row r="2" spans="1:23" ht="78" customHeight="1" x14ac:dyDescent="0.25">
      <c r="A2" s="316" t="s">
        <v>43</v>
      </c>
      <c r="B2" s="317" t="s">
        <v>0</v>
      </c>
      <c r="C2" s="318" t="s">
        <v>250</v>
      </c>
      <c r="D2" s="318" t="s">
        <v>54</v>
      </c>
      <c r="E2" s="317" t="s">
        <v>1</v>
      </c>
      <c r="F2" s="319" t="s">
        <v>166</v>
      </c>
      <c r="G2" s="319" t="s">
        <v>2</v>
      </c>
      <c r="H2" s="320" t="s">
        <v>3</v>
      </c>
      <c r="I2" s="321" t="s">
        <v>4</v>
      </c>
      <c r="J2" s="465" t="s">
        <v>5</v>
      </c>
      <c r="K2" s="465" t="s">
        <v>6</v>
      </c>
      <c r="L2" s="466" t="s">
        <v>366</v>
      </c>
      <c r="M2" s="782" t="s">
        <v>118</v>
      </c>
      <c r="N2" s="783"/>
      <c r="O2" s="783"/>
      <c r="P2" s="783"/>
      <c r="Q2" s="783"/>
      <c r="R2" s="783"/>
      <c r="S2" s="783"/>
      <c r="T2" s="783"/>
      <c r="U2" s="783"/>
      <c r="V2" s="783"/>
      <c r="W2" s="783"/>
    </row>
    <row r="3" spans="1:23" s="453" customFormat="1" x14ac:dyDescent="0.25">
      <c r="A3" s="328">
        <v>1</v>
      </c>
      <c r="B3" s="334" t="s">
        <v>9</v>
      </c>
      <c r="C3" s="335"/>
      <c r="D3" s="335"/>
      <c r="E3" s="334" t="s">
        <v>167</v>
      </c>
      <c r="F3" s="334" t="s">
        <v>168</v>
      </c>
      <c r="G3" s="334" t="s">
        <v>27</v>
      </c>
      <c r="H3" s="336">
        <v>5060</v>
      </c>
      <c r="I3" s="337">
        <v>42415</v>
      </c>
      <c r="J3" s="337">
        <v>43186</v>
      </c>
      <c r="K3" s="329"/>
      <c r="L3" s="467" t="s">
        <v>8</v>
      </c>
      <c r="M3" s="452"/>
      <c r="N3" s="452"/>
      <c r="O3" s="452"/>
      <c r="P3" s="452"/>
      <c r="Q3" s="452"/>
      <c r="R3" s="452"/>
      <c r="S3" s="452"/>
      <c r="T3" s="452"/>
    </row>
    <row r="4" spans="1:23" s="453" customFormat="1" x14ac:dyDescent="0.25">
      <c r="A4" s="330">
        <v>2</v>
      </c>
      <c r="B4" s="338" t="s">
        <v>9</v>
      </c>
      <c r="C4" s="339"/>
      <c r="D4" s="339"/>
      <c r="E4" s="338" t="s">
        <v>167</v>
      </c>
      <c r="F4" s="338" t="s">
        <v>168</v>
      </c>
      <c r="G4" s="338" t="s">
        <v>27</v>
      </c>
      <c r="H4" s="340">
        <v>5060</v>
      </c>
      <c r="I4" s="341">
        <v>42415</v>
      </c>
      <c r="J4" s="341">
        <v>43186</v>
      </c>
      <c r="K4" s="331"/>
      <c r="L4" s="467" t="s">
        <v>8</v>
      </c>
      <c r="N4" s="452"/>
      <c r="O4" s="452"/>
      <c r="P4" s="452"/>
      <c r="Q4" s="452"/>
      <c r="R4" s="452"/>
      <c r="S4" s="452"/>
      <c r="T4" s="452"/>
      <c r="U4" s="452"/>
      <c r="V4" s="452"/>
    </row>
    <row r="5" spans="1:23" s="453" customFormat="1" x14ac:dyDescent="0.25">
      <c r="A5" s="332">
        <v>3</v>
      </c>
      <c r="B5" s="342" t="s">
        <v>9</v>
      </c>
      <c r="C5" s="343"/>
      <c r="D5" s="343"/>
      <c r="E5" s="342" t="s">
        <v>12</v>
      </c>
      <c r="F5" s="342" t="s">
        <v>169</v>
      </c>
      <c r="G5" s="342" t="s">
        <v>7</v>
      </c>
      <c r="H5" s="344">
        <v>4000</v>
      </c>
      <c r="I5" s="345">
        <v>43068</v>
      </c>
      <c r="J5" s="345">
        <v>43165</v>
      </c>
      <c r="K5" s="333"/>
      <c r="L5" s="467" t="s">
        <v>8</v>
      </c>
      <c r="N5" s="452"/>
      <c r="O5" s="452"/>
      <c r="P5" s="452"/>
      <c r="Q5" s="452"/>
      <c r="R5" s="452"/>
      <c r="S5" s="452"/>
      <c r="T5" s="452"/>
      <c r="U5" s="452"/>
      <c r="V5" s="452"/>
    </row>
    <row r="6" spans="1:23" s="453" customFormat="1" x14ac:dyDescent="0.25">
      <c r="A6" s="328">
        <v>157</v>
      </c>
      <c r="B6" s="334" t="s">
        <v>9</v>
      </c>
      <c r="C6" s="335" t="s">
        <v>25</v>
      </c>
      <c r="D6" s="335"/>
      <c r="E6" s="334" t="s">
        <v>25</v>
      </c>
      <c r="F6" s="334" t="s">
        <v>178</v>
      </c>
      <c r="G6" s="334" t="s">
        <v>41</v>
      </c>
      <c r="H6" s="336">
        <v>2000</v>
      </c>
      <c r="I6" s="337">
        <v>42998</v>
      </c>
      <c r="J6" s="337">
        <v>43159</v>
      </c>
      <c r="K6" s="329"/>
      <c r="L6" s="467" t="s">
        <v>13</v>
      </c>
    </row>
    <row r="7" spans="1:23" s="453" customFormat="1" x14ac:dyDescent="0.25">
      <c r="A7" s="330">
        <v>158</v>
      </c>
      <c r="B7" s="338" t="s">
        <v>9</v>
      </c>
      <c r="C7" s="339" t="s">
        <v>32</v>
      </c>
      <c r="D7" s="339"/>
      <c r="E7" s="338" t="s">
        <v>32</v>
      </c>
      <c r="F7" s="338" t="s">
        <v>179</v>
      </c>
      <c r="G7" s="338" t="s">
        <v>29</v>
      </c>
      <c r="H7" s="340">
        <v>1800</v>
      </c>
      <c r="I7" s="341">
        <v>43118</v>
      </c>
      <c r="J7" s="341"/>
      <c r="K7" s="331"/>
      <c r="L7" s="467" t="s">
        <v>13</v>
      </c>
    </row>
    <row r="8" spans="1:23" s="453" customFormat="1" x14ac:dyDescent="0.25">
      <c r="A8" s="332">
        <v>159</v>
      </c>
      <c r="B8" s="342" t="s">
        <v>9</v>
      </c>
      <c r="C8" s="343" t="s">
        <v>17</v>
      </c>
      <c r="D8" s="343"/>
      <c r="E8" s="342" t="s">
        <v>17</v>
      </c>
      <c r="F8" s="342" t="s">
        <v>177</v>
      </c>
      <c r="G8" s="342" t="s">
        <v>16</v>
      </c>
      <c r="H8" s="344">
        <v>2600</v>
      </c>
      <c r="I8" s="345">
        <v>40896</v>
      </c>
      <c r="J8" s="345">
        <v>40954</v>
      </c>
      <c r="K8" s="333"/>
      <c r="L8" s="467" t="s">
        <v>13</v>
      </c>
    </row>
    <row r="9" spans="1:23" s="453" customFormat="1" ht="30" x14ac:dyDescent="0.25">
      <c r="A9" s="328">
        <v>160</v>
      </c>
      <c r="B9" s="334" t="s">
        <v>75</v>
      </c>
      <c r="C9" s="335"/>
      <c r="D9" s="335" t="s">
        <v>180</v>
      </c>
      <c r="E9" s="334" t="s">
        <v>181</v>
      </c>
      <c r="F9" s="334" t="s">
        <v>182</v>
      </c>
      <c r="G9" s="334" t="s">
        <v>40</v>
      </c>
      <c r="H9" s="336">
        <v>6500</v>
      </c>
      <c r="I9" s="337">
        <v>38695</v>
      </c>
      <c r="J9" s="337">
        <v>39423</v>
      </c>
      <c r="K9" s="329"/>
      <c r="L9" s="467" t="s">
        <v>11</v>
      </c>
    </row>
    <row r="10" spans="1:23" s="453" customFormat="1" ht="30" x14ac:dyDescent="0.25">
      <c r="A10" s="330">
        <v>161</v>
      </c>
      <c r="B10" s="338" t="s">
        <v>75</v>
      </c>
      <c r="C10" s="339"/>
      <c r="D10" s="339" t="s">
        <v>183</v>
      </c>
      <c r="E10" s="338" t="s">
        <v>184</v>
      </c>
      <c r="F10" s="338" t="s">
        <v>185</v>
      </c>
      <c r="G10" s="338" t="s">
        <v>40</v>
      </c>
      <c r="H10" s="340">
        <v>6000</v>
      </c>
      <c r="I10" s="341">
        <v>39058</v>
      </c>
      <c r="J10" s="341">
        <v>39769</v>
      </c>
      <c r="K10" s="331"/>
      <c r="L10" s="467" t="s">
        <v>11</v>
      </c>
    </row>
    <row r="11" spans="1:23" s="453" customFormat="1" ht="180" x14ac:dyDescent="0.25">
      <c r="A11" s="332">
        <v>162</v>
      </c>
      <c r="B11" s="342" t="s">
        <v>75</v>
      </c>
      <c r="C11" s="343"/>
      <c r="D11" s="343" t="s">
        <v>186</v>
      </c>
      <c r="E11" s="342" t="s">
        <v>187</v>
      </c>
      <c r="F11" s="342" t="s">
        <v>188</v>
      </c>
      <c r="G11" s="342" t="s">
        <v>35</v>
      </c>
      <c r="H11" s="344">
        <v>100000</v>
      </c>
      <c r="I11" s="345">
        <v>39090</v>
      </c>
      <c r="J11" s="345">
        <v>40311</v>
      </c>
      <c r="K11" s="333"/>
      <c r="L11" s="467" t="s">
        <v>11</v>
      </c>
    </row>
    <row r="12" spans="1:23" s="453" customFormat="1" x14ac:dyDescent="0.25">
      <c r="A12" s="328">
        <v>163</v>
      </c>
      <c r="B12" s="334" t="s">
        <v>75</v>
      </c>
      <c r="C12" s="335"/>
      <c r="D12" s="335" t="s">
        <v>189</v>
      </c>
      <c r="E12" s="334" t="s">
        <v>80</v>
      </c>
      <c r="F12" s="334" t="s">
        <v>190</v>
      </c>
      <c r="G12" s="334" t="s">
        <v>14</v>
      </c>
      <c r="H12" s="336">
        <v>1800</v>
      </c>
      <c r="I12" s="337">
        <v>39204</v>
      </c>
      <c r="J12" s="337">
        <v>39832</v>
      </c>
      <c r="K12" s="329"/>
      <c r="L12" s="467" t="s">
        <v>11</v>
      </c>
    </row>
    <row r="13" spans="1:23" s="453" customFormat="1" x14ac:dyDescent="0.25">
      <c r="A13" s="330">
        <v>164</v>
      </c>
      <c r="B13" s="338" t="s">
        <v>75</v>
      </c>
      <c r="C13" s="339"/>
      <c r="D13" s="339" t="s">
        <v>191</v>
      </c>
      <c r="E13" s="338" t="s">
        <v>78</v>
      </c>
      <c r="F13" s="338" t="s">
        <v>192</v>
      </c>
      <c r="G13" s="338" t="s">
        <v>35</v>
      </c>
      <c r="H13" s="340">
        <v>8000</v>
      </c>
      <c r="I13" s="341">
        <v>39209</v>
      </c>
      <c r="J13" s="341">
        <v>39829</v>
      </c>
      <c r="K13" s="331"/>
      <c r="L13" s="467" t="s">
        <v>11</v>
      </c>
    </row>
    <row r="14" spans="1:23" s="453" customFormat="1" x14ac:dyDescent="0.25">
      <c r="A14" s="332">
        <v>165</v>
      </c>
      <c r="B14" s="342" t="s">
        <v>75</v>
      </c>
      <c r="C14" s="343"/>
      <c r="D14" s="343" t="s">
        <v>193</v>
      </c>
      <c r="E14" s="342" t="s">
        <v>78</v>
      </c>
      <c r="F14" s="342" t="s">
        <v>192</v>
      </c>
      <c r="G14" s="342" t="s">
        <v>35</v>
      </c>
      <c r="H14" s="344">
        <v>8000</v>
      </c>
      <c r="I14" s="345">
        <v>39209</v>
      </c>
      <c r="J14" s="345">
        <v>39829</v>
      </c>
      <c r="K14" s="333"/>
      <c r="L14" s="467" t="s">
        <v>11</v>
      </c>
    </row>
    <row r="15" spans="1:23" s="453" customFormat="1" x14ac:dyDescent="0.25">
      <c r="A15" s="328">
        <v>166</v>
      </c>
      <c r="B15" s="334" t="s">
        <v>75</v>
      </c>
      <c r="C15" s="335"/>
      <c r="D15" s="335" t="s">
        <v>194</v>
      </c>
      <c r="E15" s="334" t="s">
        <v>33</v>
      </c>
      <c r="F15" s="334" t="s">
        <v>195</v>
      </c>
      <c r="G15" s="334" t="s">
        <v>35</v>
      </c>
      <c r="H15" s="336">
        <v>4000</v>
      </c>
      <c r="I15" s="337">
        <v>39209</v>
      </c>
      <c r="J15" s="337">
        <v>40373</v>
      </c>
      <c r="K15" s="329"/>
      <c r="L15" s="467" t="s">
        <v>11</v>
      </c>
    </row>
    <row r="16" spans="1:23" s="453" customFormat="1" ht="30" x14ac:dyDescent="0.25">
      <c r="A16" s="332">
        <v>507</v>
      </c>
      <c r="B16" s="342" t="s">
        <v>9</v>
      </c>
      <c r="C16" s="343" t="s">
        <v>218</v>
      </c>
      <c r="D16" s="343"/>
      <c r="E16" s="342" t="s">
        <v>34</v>
      </c>
      <c r="F16" s="342" t="s">
        <v>216</v>
      </c>
      <c r="G16" s="342" t="s">
        <v>35</v>
      </c>
      <c r="H16" s="344">
        <v>6000</v>
      </c>
      <c r="I16" s="345">
        <v>41563</v>
      </c>
      <c r="J16" s="345">
        <v>42132</v>
      </c>
      <c r="K16" s="333"/>
      <c r="L16" s="467" t="s">
        <v>248</v>
      </c>
    </row>
    <row r="17" spans="1:19" s="453" customFormat="1" x14ac:dyDescent="0.25">
      <c r="A17" s="328">
        <v>508</v>
      </c>
      <c r="B17" s="334" t="s">
        <v>9</v>
      </c>
      <c r="C17" s="335" t="s">
        <v>219</v>
      </c>
      <c r="D17" s="335"/>
      <c r="E17" s="334" t="s">
        <v>18</v>
      </c>
      <c r="F17" s="334" t="s">
        <v>217</v>
      </c>
      <c r="G17" s="334" t="s">
        <v>16</v>
      </c>
      <c r="H17" s="336">
        <v>2000</v>
      </c>
      <c r="I17" s="337">
        <v>41564</v>
      </c>
      <c r="J17" s="337">
        <v>42262</v>
      </c>
      <c r="K17" s="329"/>
      <c r="L17" s="467" t="s">
        <v>248</v>
      </c>
    </row>
    <row r="18" spans="1:19" s="453" customFormat="1" x14ac:dyDescent="0.25">
      <c r="A18" s="330">
        <v>509</v>
      </c>
      <c r="B18" s="338" t="s">
        <v>9</v>
      </c>
      <c r="C18" s="339" t="s">
        <v>220</v>
      </c>
      <c r="D18" s="339"/>
      <c r="E18" s="338" t="s">
        <v>34</v>
      </c>
      <c r="F18" s="338" t="s">
        <v>216</v>
      </c>
      <c r="G18" s="338" t="s">
        <v>35</v>
      </c>
      <c r="H18" s="340">
        <v>2000</v>
      </c>
      <c r="I18" s="341">
        <v>41569</v>
      </c>
      <c r="J18" s="341">
        <v>42262</v>
      </c>
      <c r="K18" s="331"/>
      <c r="L18" s="467" t="s">
        <v>248</v>
      </c>
    </row>
    <row r="19" spans="1:19" s="453" customFormat="1" x14ac:dyDescent="0.25">
      <c r="A19" s="332">
        <v>510</v>
      </c>
      <c r="B19" s="342" t="s">
        <v>9</v>
      </c>
      <c r="C19" s="343" t="s">
        <v>221</v>
      </c>
      <c r="D19" s="343"/>
      <c r="E19" s="342" t="s">
        <v>34</v>
      </c>
      <c r="F19" s="342" t="s">
        <v>216</v>
      </c>
      <c r="G19" s="342" t="s">
        <v>35</v>
      </c>
      <c r="H19" s="344">
        <v>2000</v>
      </c>
      <c r="I19" s="345">
        <v>41823</v>
      </c>
      <c r="J19" s="345">
        <v>42262</v>
      </c>
      <c r="K19" s="333"/>
      <c r="L19" s="467" t="s">
        <v>248</v>
      </c>
    </row>
    <row r="20" spans="1:19" s="453" customFormat="1" x14ac:dyDescent="0.25">
      <c r="A20" s="328">
        <v>511</v>
      </c>
      <c r="B20" s="334" t="s">
        <v>9</v>
      </c>
      <c r="C20" s="335" t="s">
        <v>222</v>
      </c>
      <c r="D20" s="335"/>
      <c r="E20" s="334" t="s">
        <v>36</v>
      </c>
      <c r="F20" s="334" t="s">
        <v>208</v>
      </c>
      <c r="G20" s="334" t="s">
        <v>35</v>
      </c>
      <c r="H20" s="336">
        <v>2000</v>
      </c>
      <c r="I20" s="337">
        <v>39191</v>
      </c>
      <c r="J20" s="337">
        <v>39920</v>
      </c>
      <c r="K20" s="329"/>
      <c r="L20" s="467" t="s">
        <v>248</v>
      </c>
    </row>
    <row r="21" spans="1:19" s="453" customFormat="1" x14ac:dyDescent="0.25">
      <c r="A21" s="330">
        <v>512</v>
      </c>
      <c r="B21" s="338" t="s">
        <v>9</v>
      </c>
      <c r="C21" s="339" t="s">
        <v>223</v>
      </c>
      <c r="D21" s="339"/>
      <c r="E21" s="338" t="s">
        <v>36</v>
      </c>
      <c r="F21" s="338" t="s">
        <v>208</v>
      </c>
      <c r="G21" s="338" t="s">
        <v>35</v>
      </c>
      <c r="H21" s="340">
        <v>2000</v>
      </c>
      <c r="I21" s="341">
        <v>39191</v>
      </c>
      <c r="J21" s="341">
        <v>39920</v>
      </c>
      <c r="K21" s="331"/>
      <c r="L21" s="467" t="s">
        <v>248</v>
      </c>
    </row>
    <row r="22" spans="1:19" s="453" customFormat="1" ht="30" x14ac:dyDescent="0.25">
      <c r="A22" s="332">
        <v>513</v>
      </c>
      <c r="B22" s="342" t="s">
        <v>9</v>
      </c>
      <c r="C22" s="343" t="s">
        <v>224</v>
      </c>
      <c r="D22" s="343"/>
      <c r="E22" s="342" t="s">
        <v>36</v>
      </c>
      <c r="F22" s="342" t="s">
        <v>208</v>
      </c>
      <c r="G22" s="342" t="s">
        <v>35</v>
      </c>
      <c r="H22" s="344">
        <v>6000</v>
      </c>
      <c r="I22" s="345">
        <v>40121</v>
      </c>
      <c r="J22" s="345">
        <v>40331</v>
      </c>
      <c r="K22" s="333"/>
      <c r="L22" s="467" t="s">
        <v>248</v>
      </c>
    </row>
    <row r="23" spans="1:19" s="453" customFormat="1" x14ac:dyDescent="0.25">
      <c r="A23" s="328">
        <v>514</v>
      </c>
      <c r="B23" s="334" t="s">
        <v>9</v>
      </c>
      <c r="C23" s="335" t="s">
        <v>225</v>
      </c>
      <c r="D23" s="335"/>
      <c r="E23" s="334" t="s">
        <v>23</v>
      </c>
      <c r="F23" s="334" t="s">
        <v>209</v>
      </c>
      <c r="G23" s="334" t="s">
        <v>35</v>
      </c>
      <c r="H23" s="336">
        <v>5000</v>
      </c>
      <c r="I23" s="337">
        <v>39351</v>
      </c>
      <c r="J23" s="337">
        <v>39920</v>
      </c>
      <c r="K23" s="329"/>
      <c r="L23" s="467" t="s">
        <v>248</v>
      </c>
    </row>
    <row r="24" spans="1:19" s="453" customFormat="1" x14ac:dyDescent="0.25">
      <c r="A24" s="330">
        <v>515</v>
      </c>
      <c r="B24" s="338" t="s">
        <v>9</v>
      </c>
      <c r="C24" s="339" t="s">
        <v>226</v>
      </c>
      <c r="D24" s="339"/>
      <c r="E24" s="338" t="s">
        <v>23</v>
      </c>
      <c r="F24" s="338" t="s">
        <v>209</v>
      </c>
      <c r="G24" s="338" t="s">
        <v>35</v>
      </c>
      <c r="H24" s="340">
        <v>4800</v>
      </c>
      <c r="I24" s="341">
        <v>39673</v>
      </c>
      <c r="J24" s="341">
        <v>39727</v>
      </c>
      <c r="K24" s="331"/>
      <c r="L24" s="467" t="s">
        <v>248</v>
      </c>
    </row>
    <row r="25" spans="1:19" s="453" customFormat="1" x14ac:dyDescent="0.25">
      <c r="A25" s="330">
        <v>545</v>
      </c>
      <c r="B25" s="334" t="s">
        <v>9</v>
      </c>
      <c r="C25" s="335" t="s">
        <v>227</v>
      </c>
      <c r="D25" s="335"/>
      <c r="E25" s="334" t="s">
        <v>171</v>
      </c>
      <c r="F25" s="334" t="s">
        <v>169</v>
      </c>
      <c r="G25" s="334" t="s">
        <v>7</v>
      </c>
      <c r="H25" s="336">
        <v>150000</v>
      </c>
      <c r="I25" s="337">
        <v>40231</v>
      </c>
      <c r="J25" s="337">
        <v>40995</v>
      </c>
      <c r="K25" s="337">
        <v>43954</v>
      </c>
      <c r="L25" s="467" t="s">
        <v>249</v>
      </c>
      <c r="M25" s="446" t="s">
        <v>228</v>
      </c>
      <c r="N25" s="446" t="s">
        <v>229</v>
      </c>
      <c r="O25" s="446" t="s">
        <v>230</v>
      </c>
      <c r="P25" s="446"/>
      <c r="Q25" s="446">
        <f t="shared" ref="Q25:Q29" si="0">DATEVALUE(M25)</f>
        <v>40231</v>
      </c>
      <c r="R25" s="446">
        <f t="shared" ref="R25:R29" si="1">DATEVALUE(N25)</f>
        <v>40995</v>
      </c>
      <c r="S25" s="446">
        <f t="shared" ref="S25:S29" si="2">DATEVALUE(O25)</f>
        <v>43954</v>
      </c>
    </row>
    <row r="26" spans="1:19" s="453" customFormat="1" x14ac:dyDescent="0.25">
      <c r="A26" s="332">
        <v>546</v>
      </c>
      <c r="B26" s="338" t="s">
        <v>9</v>
      </c>
      <c r="C26" s="339" t="s">
        <v>231</v>
      </c>
      <c r="D26" s="339"/>
      <c r="E26" s="338" t="s">
        <v>211</v>
      </c>
      <c r="F26" s="338" t="s">
        <v>210</v>
      </c>
      <c r="G26" s="338" t="s">
        <v>39</v>
      </c>
      <c r="H26" s="340">
        <v>132000</v>
      </c>
      <c r="I26" s="341">
        <v>40245</v>
      </c>
      <c r="J26" s="341">
        <v>40995</v>
      </c>
      <c r="K26" s="341">
        <v>44134</v>
      </c>
      <c r="L26" s="467" t="s">
        <v>249</v>
      </c>
      <c r="M26" s="446" t="s">
        <v>232</v>
      </c>
      <c r="N26" s="446" t="s">
        <v>229</v>
      </c>
      <c r="O26" s="446" t="s">
        <v>233</v>
      </c>
      <c r="P26" s="446"/>
      <c r="Q26" s="446">
        <f t="shared" si="0"/>
        <v>40245</v>
      </c>
      <c r="R26" s="446">
        <f t="shared" si="1"/>
        <v>40995</v>
      </c>
      <c r="S26" s="446">
        <f t="shared" si="2"/>
        <v>44134</v>
      </c>
    </row>
    <row r="27" spans="1:19" s="453" customFormat="1" x14ac:dyDescent="0.25">
      <c r="A27" s="328">
        <v>547</v>
      </c>
      <c r="B27" s="342" t="s">
        <v>9</v>
      </c>
      <c r="C27" s="343" t="s">
        <v>234</v>
      </c>
      <c r="D27" s="343"/>
      <c r="E27" s="342" t="s">
        <v>234</v>
      </c>
      <c r="F27" s="342" t="s">
        <v>212</v>
      </c>
      <c r="G27" s="342" t="s">
        <v>39</v>
      </c>
      <c r="H27" s="344">
        <v>107425</v>
      </c>
      <c r="I27" s="345">
        <v>40246</v>
      </c>
      <c r="J27" s="345">
        <v>41047</v>
      </c>
      <c r="K27" s="345">
        <v>43954</v>
      </c>
      <c r="L27" s="467" t="s">
        <v>249</v>
      </c>
      <c r="M27" s="446" t="s">
        <v>235</v>
      </c>
      <c r="N27" s="446" t="s">
        <v>236</v>
      </c>
      <c r="O27" s="446" t="s">
        <v>230</v>
      </c>
      <c r="P27" s="446"/>
      <c r="Q27" s="446">
        <f t="shared" si="0"/>
        <v>40246</v>
      </c>
      <c r="R27" s="446">
        <f t="shared" si="1"/>
        <v>41047</v>
      </c>
      <c r="S27" s="446">
        <f t="shared" si="2"/>
        <v>43954</v>
      </c>
    </row>
    <row r="28" spans="1:19" s="453" customFormat="1" x14ac:dyDescent="0.25">
      <c r="A28" s="330">
        <v>548</v>
      </c>
      <c r="B28" s="342" t="s">
        <v>9</v>
      </c>
      <c r="C28" s="343" t="s">
        <v>237</v>
      </c>
      <c r="D28" s="343"/>
      <c r="E28" s="342" t="s">
        <v>81</v>
      </c>
      <c r="F28" s="342" t="s">
        <v>197</v>
      </c>
      <c r="G28" s="342" t="s">
        <v>35</v>
      </c>
      <c r="H28" s="344">
        <v>79200</v>
      </c>
      <c r="I28" s="345">
        <v>40247</v>
      </c>
      <c r="J28" s="345">
        <v>40977</v>
      </c>
      <c r="K28" s="345">
        <v>44804</v>
      </c>
      <c r="L28" s="467" t="s">
        <v>249</v>
      </c>
      <c r="M28" s="446" t="s">
        <v>238</v>
      </c>
      <c r="N28" s="446" t="s">
        <v>239</v>
      </c>
      <c r="O28" s="446" t="s">
        <v>240</v>
      </c>
      <c r="P28" s="446"/>
      <c r="Q28" s="446">
        <f t="shared" si="0"/>
        <v>40247</v>
      </c>
      <c r="R28" s="446">
        <f t="shared" si="1"/>
        <v>40977</v>
      </c>
      <c r="S28" s="446">
        <f t="shared" si="2"/>
        <v>44804</v>
      </c>
    </row>
    <row r="29" spans="1:19" s="453" customFormat="1" ht="15.75" thickBot="1" x14ac:dyDescent="0.3">
      <c r="A29" s="464">
        <v>549</v>
      </c>
      <c r="B29" s="349" t="s">
        <v>9</v>
      </c>
      <c r="C29" s="443" t="s">
        <v>241</v>
      </c>
      <c r="D29" s="443"/>
      <c r="E29" s="349" t="s">
        <v>242</v>
      </c>
      <c r="F29" s="349" t="s">
        <v>243</v>
      </c>
      <c r="G29" s="349" t="s">
        <v>38</v>
      </c>
      <c r="H29" s="444">
        <v>120000</v>
      </c>
      <c r="I29" s="445">
        <v>41207</v>
      </c>
      <c r="J29" s="445">
        <v>41948</v>
      </c>
      <c r="K29" s="445">
        <v>44196</v>
      </c>
      <c r="L29" s="468" t="s">
        <v>249</v>
      </c>
      <c r="M29" s="446" t="s">
        <v>244</v>
      </c>
      <c r="N29" s="446" t="s">
        <v>245</v>
      </c>
      <c r="O29" s="446" t="s">
        <v>246</v>
      </c>
      <c r="P29" s="446"/>
      <c r="Q29" s="446">
        <f t="shared" si="0"/>
        <v>41207</v>
      </c>
      <c r="R29" s="446">
        <f t="shared" si="1"/>
        <v>41948</v>
      </c>
      <c r="S29" s="446">
        <f t="shared" si="2"/>
        <v>44196</v>
      </c>
    </row>
  </sheetData>
  <sheetProtection formatCells="0" formatColumns="0" formatRows="0"/>
  <autoFilter ref="A2:L29"/>
  <mergeCells count="4">
    <mergeCell ref="B1:I1"/>
    <mergeCell ref="M1:W1"/>
    <mergeCell ref="M2:W2"/>
    <mergeCell ref="J1:L1"/>
  </mergeCells>
  <printOptions headings="1"/>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16</vt:i4>
      </vt:variant>
      <vt:variant>
        <vt:lpstr>Zakresy nazwane</vt:lpstr>
      </vt:variant>
      <vt:variant>
        <vt:i4>1</vt:i4>
      </vt:variant>
    </vt:vector>
  </HeadingPairs>
  <TitlesOfParts>
    <vt:vector size="17" baseType="lpstr">
      <vt:lpstr>Wprowadzenie</vt:lpstr>
      <vt:lpstr>Spis treści </vt:lpstr>
      <vt:lpstr>Mapa</vt:lpstr>
      <vt:lpstr>Projekty do 1 MW</vt:lpstr>
      <vt:lpstr>Projekty powyżej 1 MW</vt:lpstr>
      <vt:lpstr>Zestawienie ogólnokrajowe</vt:lpstr>
      <vt:lpstr>Zestawienie dla województw</vt:lpstr>
      <vt:lpstr>Zestawienie nowe projekty </vt:lpstr>
      <vt:lpstr>Projekty aktualne</vt:lpstr>
      <vt:lpstr>Projekty nowe</vt:lpstr>
      <vt:lpstr>Projekty zakończone</vt:lpstr>
      <vt:lpstr>Projekty offshore</vt:lpstr>
      <vt:lpstr>Informacje o inwestorach </vt:lpstr>
      <vt:lpstr>Deweloperzy zestawienie </vt:lpstr>
      <vt:lpstr>Zwycięzcy Aukcji 2018</vt:lpstr>
      <vt:lpstr>Zestawienie szczegółowe</vt:lpstr>
      <vt:lpstr>ile_projektów_ubyło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2019-05-27T11:28:17Z</dcterms:modified>
</cp:coreProperties>
</file>